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chungen" sheetId="1" state="visible" r:id="rId1"/>
    <sheet xmlns:r="http://schemas.openxmlformats.org/officeDocument/2006/relationships" name="GuV und Dashboard" sheetId="2" state="visible" r:id="rId2"/>
    <sheet xmlns:r="http://schemas.openxmlformats.org/officeDocument/2006/relationships" name="Anleitung" sheetId="3" state="visible" r:id="rId3"/>
  </sheets>
  <definedNames>
    <definedName name="_xlnm._FilterDatabase" localSheetId="0" hidden="1">'Buchungen'!$A$3:$S$104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,##0.00\ &quot;€&quot;"/>
    <numFmt numFmtId="166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1F2937"/>
      <sz val="10"/>
    </font>
    <font>
      <name val="Calibri"/>
      <b val="1"/>
      <color rgb="00FFFFFF"/>
      <sz val="10"/>
    </font>
  </fonts>
  <fills count="10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E6FFFB"/>
      </patternFill>
    </fill>
    <fill>
      <patternFill patternType="solid">
        <fgColor rgb="00F0FDFA"/>
      </patternFill>
    </fill>
    <fill>
      <patternFill patternType="solid">
        <fgColor rgb="00C8102E"/>
      </patternFill>
    </fill>
    <fill>
      <patternFill patternType="solid">
        <fgColor rgb="00FFFFFF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4" fillId="8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right" vertical="center"/>
    </xf>
    <xf numFmtId="0" fontId="0" fillId="6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left" vertical="center"/>
    </xf>
    <xf numFmtId="0" fontId="3" fillId="8" borderId="1" applyAlignment="1" pivotButton="0" quotePrefix="0" xfId="0">
      <alignment horizontal="left" vertical="center"/>
    </xf>
    <xf numFmtId="0" fontId="0" fillId="8" borderId="1" applyAlignment="1" pivotButton="0" quotePrefix="0" xfId="0">
      <alignment horizontal="center" vertical="center"/>
    </xf>
    <xf numFmtId="0" fontId="0" fillId="8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0" fontId="2" fillId="9" borderId="1" applyAlignment="1" pivotButton="0" quotePrefix="0" xfId="0">
      <alignment horizontal="left" vertical="center"/>
    </xf>
    <xf numFmtId="165" fontId="2" fillId="9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65" fontId="0" fillId="8" borderId="1" applyAlignment="1" pivotButton="0" quotePrefix="0" xfId="0">
      <alignment horizontal="right" vertical="center"/>
    </xf>
    <xf numFmtId="0" fontId="0" fillId="8" borderId="1" pivotButton="0" quotePrefix="0" xfId="0"/>
    <xf numFmtId="165" fontId="0" fillId="8" borderId="1" pivotButton="0" quotePrefix="0" xfId="0"/>
    <xf numFmtId="165" fontId="0" fillId="6" borderId="1" applyAlignment="1" pivotButton="0" quotePrefix="0" xfId="0">
      <alignment horizontal="right" vertical="center"/>
    </xf>
    <xf numFmtId="0" fontId="0" fillId="6" borderId="1" pivotButton="0" quotePrefix="0" xfId="0"/>
    <xf numFmtId="165" fontId="0" fillId="6" borderId="1" pivotButton="0" quotePrefix="0" xfId="0"/>
    <xf numFmtId="0" fontId="0" fillId="8" borderId="1" applyAlignment="1" pivotButton="0" quotePrefix="0" xfId="0">
      <alignment horizontal="right" vertical="center"/>
    </xf>
    <xf numFmtId="0" fontId="0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top" wrapText="1"/>
    </xf>
    <xf numFmtId="0" fontId="3" fillId="8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name val="Calibri"/>
        <b val="1"/>
        <color rgb="00DC2626"/>
        <sz val="10"/>
      </font>
      <fill>
        <patternFill patternType="solid">
          <fgColor rgb="00FEE2E2"/>
        </patternFill>
      </fill>
    </dxf>
    <dxf>
      <font>
        <name val="Calibri"/>
        <b val="1"/>
        <color rgb="001F2937"/>
        <sz val="10"/>
      </font>
      <fill>
        <patternFill patternType="solid">
          <fgColor rgb="00FEF3C7"/>
        </patternFill>
      </fill>
    </dxf>
    <dxf>
      <font>
        <name val="Calibri"/>
        <b val="1"/>
        <color rgb="0016A34A"/>
        <sz val="10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Einnahmen und Ausgaben nach Kategorie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'GuV und Dashboard'!O20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'GuV und Dashboard'!$N$21:$N$32</f>
            </numRef>
          </cat>
          <val>
            <numRef>
              <f>'GuV und Dashboard'!$O$21:$O$32</f>
            </numRef>
          </val>
        </ser>
        <ser>
          <idx val="1"/>
          <order val="1"/>
          <tx>
            <strRef>
              <f>'GuV und Dashboard'!P20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'GuV und Dashboard'!$N$21:$N$32</f>
            </numRef>
          </cat>
          <val>
            <numRef>
              <f>'GuV und Dashboard'!$P$21:$P$32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Kategorie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Betrag in Euro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Monatlicher Cashflow</a:t>
            </a:r>
          </a:p>
        </rich>
      </tx>
    </title>
    <plotArea>
      <lineChart>
        <grouping val="standard"/>
        <ser>
          <idx val="0"/>
          <order val="0"/>
          <tx>
            <strRef>
              <f>'GuV und Dashboard'!R36</f>
            </strRef>
          </tx>
          <spPr>
            <a:ln xmlns:a="http://schemas.openxmlformats.org/drawingml/2006/main">
              <a:solidFill>
                <a:srgbClr val="0F766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'GuV und Dashboard'!$N$37:$N$48</f>
            </numRef>
          </cat>
          <val>
            <numRef>
              <f>'GuV und Dashboard'!$R$37:$R$48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Monat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Betrag in Euro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Anteil der Kostenarten</a:t>
            </a:r>
          </a:p>
        </rich>
      </tx>
    </title>
    <plotArea>
      <doughnutChart>
        <varyColors val="1"/>
        <ser>
          <idx val="0"/>
          <order val="0"/>
          <tx>
            <strRef>
              <f>'GuV und Dashboard'!U20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'GuV und Dashboard'!$T$21:$T$28</f>
            </numRef>
          </cat>
          <val>
            <numRef>
              <f>'GuV und Dashboard'!$U$21:$U$28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3</col>
      <colOff>0</colOff>
      <row>26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45</row>
      <rowOff>0</rowOff>
    </from>
    <ext cx="648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3</col>
      <colOff>0</colOff>
      <row>63</row>
      <rowOff>0</rowOff>
    </from>
    <ext cx="468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5" customWidth="1" min="3" max="3"/>
    <col width="21" customWidth="1" min="4" max="4"/>
    <col width="27" customWidth="1" min="5" max="5"/>
    <col width="23" customWidth="1" min="6" max="6"/>
    <col width="21" customWidth="1" min="7" max="7"/>
    <col width="20" customWidth="1" min="8" max="8"/>
    <col width="21" customWidth="1" min="9" max="9"/>
    <col width="27" customWidth="1" min="10" max="10"/>
    <col width="31" customWidth="1" min="11" max="11"/>
    <col width="16" customWidth="1" min="12" max="12"/>
    <col width="23" customWidth="1" min="13" max="13"/>
    <col width="16" customWidth="1" min="14" max="14"/>
    <col width="13" customWidth="1" min="15" max="15"/>
    <col width="16" customWidth="1" min="16" max="16"/>
    <col width="19" customWidth="1" min="17" max="17"/>
    <col width="16" customWidth="1" min="18" max="18"/>
    <col width="36" customWidth="1" min="19" max="19"/>
  </cols>
  <sheetData>
    <row r="1" ht="28" customHeight="1">
      <c r="A1" s="1" t="inlineStr">
        <is>
          <t>Vermietung – Buchungen und Gewinn-/Verlustermittlung</t>
        </is>
      </c>
    </row>
    <row r="2"/>
    <row r="3" ht="32" customHeight="1">
      <c r="A3" s="2" t="inlineStr">
        <is>
          <t>Buchungs-ID</t>
        </is>
      </c>
      <c r="B3" s="2" t="inlineStr">
        <is>
          <t>Buchungsdatum</t>
        </is>
      </c>
      <c r="C3" s="2" t="inlineStr">
        <is>
          <t>Wirtschaftsjahr</t>
        </is>
      </c>
      <c r="D3" s="2" t="inlineStr">
        <is>
          <t>Eigentümer</t>
        </is>
      </c>
      <c r="E3" s="2" t="inlineStr">
        <is>
          <t>Objekt</t>
        </is>
      </c>
      <c r="F3" s="2" t="inlineStr">
        <is>
          <t>Straße</t>
        </is>
      </c>
      <c r="G3" s="2" t="inlineStr">
        <is>
          <t>Stadt</t>
        </is>
      </c>
      <c r="H3" s="2" t="inlineStr">
        <is>
          <t>Einheit</t>
        </is>
      </c>
      <c r="I3" s="2" t="inlineStr">
        <is>
          <t>Mieter</t>
        </is>
      </c>
      <c r="J3" s="2" t="inlineStr">
        <is>
          <t>Einnahmenart</t>
        </is>
      </c>
      <c r="K3" s="2" t="inlineStr">
        <is>
          <t>Kostenart</t>
        </is>
      </c>
      <c r="L3" s="2" t="inlineStr">
        <is>
          <t>Umlagefähig?</t>
        </is>
      </c>
      <c r="M3" s="2" t="inlineStr">
        <is>
          <t>Steuerlich absetzbar?</t>
        </is>
      </c>
      <c r="N3" s="2" t="inlineStr">
        <is>
          <t>Betrag brutto</t>
        </is>
      </c>
      <c r="O3" s="2" t="inlineStr">
        <is>
          <t>MwSt.</t>
        </is>
      </c>
      <c r="P3" s="2" t="inlineStr">
        <is>
          <t>Betrag netto</t>
        </is>
      </c>
      <c r="Q3" s="2" t="inlineStr">
        <is>
          <t>Zahlungsstatus</t>
        </is>
      </c>
      <c r="R3" s="2" t="inlineStr">
        <is>
          <t>Zahlungsmonat</t>
        </is>
      </c>
      <c r="S3" s="2" t="inlineStr">
        <is>
          <t>Bemerkung</t>
        </is>
      </c>
    </row>
    <row r="4">
      <c r="A4" s="3" t="inlineStr">
        <is>
          <t>BU-2026-001</t>
        </is>
      </c>
      <c r="B4" s="4" t="n">
        <v>46027</v>
      </c>
      <c r="C4" s="5">
        <f>IF($B4="","",YEAR($B4))</f>
        <v/>
      </c>
      <c r="D4" s="3" t="inlineStr">
        <is>
          <t>Thomas Becker</t>
        </is>
      </c>
      <c r="E4" s="3" t="inlineStr">
        <is>
          <t>Mehrfamilienhaus Hauptstraße 12</t>
        </is>
      </c>
      <c r="F4" s="3" t="inlineStr">
        <is>
          <t>Hauptstraße 12</t>
        </is>
      </c>
      <c r="G4" s="3" t="inlineStr">
        <is>
          <t>Berlin</t>
        </is>
      </c>
      <c r="H4" s="3" t="inlineStr">
        <is>
          <t>1. OG links</t>
        </is>
      </c>
      <c r="I4" s="3" t="inlineStr">
        <is>
          <t>Sabine Müller</t>
        </is>
      </c>
      <c r="J4" s="3" t="inlineStr">
        <is>
          <t>Kaltmiete</t>
        </is>
      </c>
      <c r="K4" s="3" t="inlineStr"/>
      <c r="L4" s="6" t="inlineStr">
        <is>
          <t>Nein</t>
        </is>
      </c>
      <c r="M4" s="6" t="inlineStr">
        <is>
          <t>Nein</t>
        </is>
      </c>
      <c r="N4" s="7" t="n">
        <v>1180</v>
      </c>
      <c r="O4" s="7" t="n">
        <v>0</v>
      </c>
      <c r="P4" s="8">
        <f>IF($N4="","",IFERROR($N4-IF($O4="",0,$O4),0))</f>
        <v/>
      </c>
      <c r="Q4" s="6" t="inlineStr">
        <is>
          <t>Bezahlt</t>
        </is>
      </c>
      <c r="R4" s="5">
        <f>IF($B4="","",IFERROR(VLOOKUP(MONTH($B4),'GuV und Dashboard'!$N$6:$O$17,2,FALSE),""))</f>
        <v/>
      </c>
      <c r="S4" s="3" t="inlineStr">
        <is>
          <t>Kaltmiete Januar 2026</t>
        </is>
      </c>
    </row>
    <row r="5">
      <c r="A5" s="3" t="inlineStr">
        <is>
          <t>BU-2026-002</t>
        </is>
      </c>
      <c r="B5" s="4" t="n">
        <v>46027</v>
      </c>
      <c r="C5" s="9">
        <f>IF($B5="","",YEAR($B5))</f>
        <v/>
      </c>
      <c r="D5" s="3" t="inlineStr">
        <is>
          <t>Thomas Becker</t>
        </is>
      </c>
      <c r="E5" s="3" t="inlineStr">
        <is>
          <t>Mehrfamilienhaus Hauptstraße 12</t>
        </is>
      </c>
      <c r="F5" s="3" t="inlineStr">
        <is>
          <t>Hauptstraße 12</t>
        </is>
      </c>
      <c r="G5" s="3" t="inlineStr">
        <is>
          <t>Berlin</t>
        </is>
      </c>
      <c r="H5" s="3" t="inlineStr">
        <is>
          <t>1. OG links</t>
        </is>
      </c>
      <c r="I5" s="3" t="inlineStr">
        <is>
          <t>Sabine Müller</t>
        </is>
      </c>
      <c r="J5" s="3" t="inlineStr">
        <is>
          <t>Nebenkostenvorauszahlung</t>
        </is>
      </c>
      <c r="K5" s="3" t="inlineStr"/>
      <c r="L5" s="6" t="inlineStr">
        <is>
          <t>Nein</t>
        </is>
      </c>
      <c r="M5" s="6" t="inlineStr">
        <is>
          <t>Nein</t>
        </is>
      </c>
      <c r="N5" s="7" t="n">
        <v>260</v>
      </c>
      <c r="O5" s="7" t="n">
        <v>0</v>
      </c>
      <c r="P5" s="10">
        <f>IF($N5="","",IFERROR($N5-IF($O5="",0,$O5),0))</f>
        <v/>
      </c>
      <c r="Q5" s="6" t="inlineStr">
        <is>
          <t>Bezahlt</t>
        </is>
      </c>
      <c r="R5" s="9">
        <f>IF($B5="","",IFERROR(VLOOKUP(MONTH($B5),'GuV und Dashboard'!$N$6:$O$17,2,FALSE),""))</f>
        <v/>
      </c>
      <c r="S5" s="3" t="inlineStr">
        <is>
          <t>Nebenkostenvorauszahlung Januar 2026</t>
        </is>
      </c>
    </row>
    <row r="6">
      <c r="A6" s="3" t="inlineStr">
        <is>
          <t>BU-2026-003</t>
        </is>
      </c>
      <c r="B6" s="4" t="n">
        <v>46037</v>
      </c>
      <c r="C6" s="5">
        <f>IF($B6="","",YEAR($B6))</f>
        <v/>
      </c>
      <c r="D6" s="3" t="inlineStr">
        <is>
          <t>Thomas Becker</t>
        </is>
      </c>
      <c r="E6" s="3" t="inlineStr">
        <is>
          <t>Mehrfamilienhaus Hauptstraße 12</t>
        </is>
      </c>
      <c r="F6" s="3" t="inlineStr">
        <is>
          <t>Hauptstraße 12</t>
        </is>
      </c>
      <c r="G6" s="3" t="inlineStr">
        <is>
          <t>Berlin</t>
        </is>
      </c>
      <c r="H6" s="3" t="inlineStr">
        <is>
          <t>Gesamtobjekt</t>
        </is>
      </c>
      <c r="I6" s="3" t="inlineStr"/>
      <c r="J6" s="3" t="inlineStr">
        <is>
          <t>Hausverwaltung</t>
        </is>
      </c>
      <c r="K6" s="3" t="inlineStr">
        <is>
          <t>Nein</t>
        </is>
      </c>
      <c r="L6" s="6" t="inlineStr">
        <is>
          <t>Ja</t>
        </is>
      </c>
      <c r="M6" s="6" t="n">
        <v>145</v>
      </c>
      <c r="N6" s="7" t="n">
        <v>23.15</v>
      </c>
      <c r="O6" s="7" t="inlineStr">
        <is>
          <t>Bezahlt</t>
        </is>
      </c>
      <c r="P6" s="8">
        <f>IF($N6="","",IFERROR($N6-IF($O6="",0,$O6),0))</f>
        <v/>
      </c>
      <c r="Q6" s="6" t="inlineStr">
        <is>
          <t>Monatliche Hausverwaltungsgebühr</t>
        </is>
      </c>
      <c r="R6" s="5">
        <f>IF($B6="","",IFERROR(VLOOKUP(MONTH($B6),'GuV und Dashboard'!$N$6:$O$17,2,FALSE),""))</f>
        <v/>
      </c>
      <c r="S6" s="3" t="n"/>
    </row>
    <row r="7">
      <c r="A7" s="3" t="inlineStr">
        <is>
          <t>BU-2026-004</t>
        </is>
      </c>
      <c r="B7" s="4" t="n">
        <v>46056</v>
      </c>
      <c r="C7" s="9">
        <f>IF($B7="","",YEAR($B7))</f>
        <v/>
      </c>
      <c r="D7" s="3" t="inlineStr">
        <is>
          <t>Sabine Müller</t>
        </is>
      </c>
      <c r="E7" s="3" t="inlineStr">
        <is>
          <t>Wohnung Lindenallee 7</t>
        </is>
      </c>
      <c r="F7" s="3" t="inlineStr">
        <is>
          <t>Lindenallee 7</t>
        </is>
      </c>
      <c r="G7" s="3" t="inlineStr">
        <is>
          <t>München</t>
        </is>
      </c>
      <c r="H7" s="3" t="inlineStr">
        <is>
          <t>2. OG rechts</t>
        </is>
      </c>
      <c r="I7" s="3" t="inlineStr">
        <is>
          <t>Lukas König</t>
        </is>
      </c>
      <c r="J7" s="3" t="inlineStr">
        <is>
          <t>Kaltmiete</t>
        </is>
      </c>
      <c r="K7" s="3" t="inlineStr"/>
      <c r="L7" s="6" t="inlineStr">
        <is>
          <t>Nein</t>
        </is>
      </c>
      <c r="M7" s="6" t="inlineStr">
        <is>
          <t>Nein</t>
        </is>
      </c>
      <c r="N7" s="7" t="n">
        <v>1420</v>
      </c>
      <c r="O7" s="7" t="n">
        <v>0</v>
      </c>
      <c r="P7" s="10">
        <f>IF($N7="","",IFERROR($N7-IF($O7="",0,$O7),0))</f>
        <v/>
      </c>
      <c r="Q7" s="6" t="inlineStr">
        <is>
          <t>Bezahlt</t>
        </is>
      </c>
      <c r="R7" s="9">
        <f>IF($B7="","",IFERROR(VLOOKUP(MONTH($B7),'GuV und Dashboard'!$N$6:$O$17,2,FALSE),""))</f>
        <v/>
      </c>
      <c r="S7" s="3" t="inlineStr">
        <is>
          <t>Kaltmiete Februar 2026</t>
        </is>
      </c>
    </row>
    <row r="8">
      <c r="A8" s="3" t="inlineStr">
        <is>
          <t>BU-2026-005</t>
        </is>
      </c>
      <c r="B8" s="4" t="n">
        <v>46071</v>
      </c>
      <c r="C8" s="5">
        <f>IF($B8="","",YEAR($B8))</f>
        <v/>
      </c>
      <c r="D8" s="3" t="inlineStr">
        <is>
          <t>Sabine Müller</t>
        </is>
      </c>
      <c r="E8" s="3" t="inlineStr">
        <is>
          <t>Wohnung Lindenallee 7</t>
        </is>
      </c>
      <c r="F8" s="3" t="inlineStr">
        <is>
          <t>Lindenallee 7</t>
        </is>
      </c>
      <c r="G8" s="3" t="inlineStr">
        <is>
          <t>München</t>
        </is>
      </c>
      <c r="H8" s="3" t="inlineStr">
        <is>
          <t>Gesamtobjekt</t>
        </is>
      </c>
      <c r="I8" s="3" t="inlineStr">
        <is>
          <t>Lukas König</t>
        </is>
      </c>
      <c r="J8" s="3" t="inlineStr"/>
      <c r="K8" s="3" t="inlineStr">
        <is>
          <t>Grundsteuer</t>
        </is>
      </c>
      <c r="L8" s="6" t="inlineStr">
        <is>
          <t>Ja</t>
        </is>
      </c>
      <c r="M8" s="6" t="inlineStr">
        <is>
          <t>Ja</t>
        </is>
      </c>
      <c r="N8" s="7" t="n">
        <v>310</v>
      </c>
      <c r="O8" s="7" t="n">
        <v>0</v>
      </c>
      <c r="P8" s="8">
        <f>IF($N8="","",IFERROR($N8-IF($O8="",0,$O8),0))</f>
        <v/>
      </c>
      <c r="Q8" s="6" t="inlineStr">
        <is>
          <t>Bezahlt</t>
        </is>
      </c>
      <c r="R8" s="5">
        <f>IF($B8="","",IFERROR(VLOOKUP(MONTH($B8),'GuV und Dashboard'!$N$6:$O$17,2,FALSE),""))</f>
        <v/>
      </c>
      <c r="S8" s="3" t="inlineStr">
        <is>
          <t>Grundsteuerbescheid 2026</t>
        </is>
      </c>
    </row>
    <row r="9">
      <c r="A9" s="3" t="inlineStr">
        <is>
          <t>BU-2026-006</t>
        </is>
      </c>
      <c r="B9" s="4" t="n">
        <v>46085</v>
      </c>
      <c r="C9" s="9">
        <f>IF($B9="","",YEAR($B9))</f>
        <v/>
      </c>
      <c r="D9" s="3" t="inlineStr">
        <is>
          <t>Andreas Schneider</t>
        </is>
      </c>
      <c r="E9" s="3" t="inlineStr">
        <is>
          <t>Wohnung Goethestraße 45</t>
        </is>
      </c>
      <c r="F9" s="3" t="inlineStr">
        <is>
          <t>Goethestraße 45</t>
        </is>
      </c>
      <c r="G9" s="3" t="inlineStr">
        <is>
          <t>Hamburg</t>
        </is>
      </c>
      <c r="H9" s="3" t="inlineStr">
        <is>
          <t>EG links</t>
        </is>
      </c>
      <c r="I9" s="3" t="inlineStr">
        <is>
          <t>Anna Krause</t>
        </is>
      </c>
      <c r="J9" s="3" t="inlineStr">
        <is>
          <t>Kaltmiete</t>
        </is>
      </c>
      <c r="K9" s="3" t="inlineStr"/>
      <c r="L9" s="6" t="inlineStr">
        <is>
          <t>Nein</t>
        </is>
      </c>
      <c r="M9" s="6" t="inlineStr">
        <is>
          <t>Nein</t>
        </is>
      </c>
      <c r="N9" s="7" t="n">
        <v>1050</v>
      </c>
      <c r="O9" s="7" t="n">
        <v>0</v>
      </c>
      <c r="P9" s="10">
        <f>IF($N9="","",IFERROR($N9-IF($O9="",0,$O9),0))</f>
        <v/>
      </c>
      <c r="Q9" s="6" t="inlineStr">
        <is>
          <t>Bezahlt</t>
        </is>
      </c>
      <c r="R9" s="9">
        <f>IF($B9="","",IFERROR(VLOOKUP(MONTH($B9),'GuV und Dashboard'!$N$6:$O$17,2,FALSE),""))</f>
        <v/>
      </c>
      <c r="S9" s="3" t="inlineStr">
        <is>
          <t>Kaltmiete März 2026</t>
        </is>
      </c>
    </row>
    <row r="10">
      <c r="A10" s="3" t="inlineStr">
        <is>
          <t>BU-2026-007</t>
        </is>
      </c>
      <c r="B10" s="4" t="n">
        <v>46093</v>
      </c>
      <c r="C10" s="5">
        <f>IF($B10="","",YEAR($B10))</f>
        <v/>
      </c>
      <c r="D10" s="3" t="inlineStr">
        <is>
          <t>Petra Wagner</t>
        </is>
      </c>
      <c r="E10" s="3" t="inlineStr">
        <is>
          <t>Wohnung Bahnhofstraße 18</t>
        </is>
      </c>
      <c r="F10" s="3" t="inlineStr">
        <is>
          <t>Bahnhofstraße 18</t>
        </is>
      </c>
      <c r="G10" s="3" t="inlineStr">
        <is>
          <t>Köln</t>
        </is>
      </c>
      <c r="H10" s="3" t="inlineStr">
        <is>
          <t>3. OG links</t>
        </is>
      </c>
      <c r="I10" s="3" t="inlineStr">
        <is>
          <t>David Neumann</t>
        </is>
      </c>
      <c r="J10" s="3" t="inlineStr"/>
      <c r="K10" s="3" t="inlineStr">
        <is>
          <t>Instandhaltung und Reparaturen</t>
        </is>
      </c>
      <c r="L10" s="6" t="inlineStr">
        <is>
          <t>Nein</t>
        </is>
      </c>
      <c r="M10" s="6" t="inlineStr">
        <is>
          <t>Ja</t>
        </is>
      </c>
      <c r="N10" s="7" t="n">
        <v>680</v>
      </c>
      <c r="O10" s="7" t="n">
        <v>108.57</v>
      </c>
      <c r="P10" s="8">
        <f>IF($N10="","",IFERROR($N10-IF($O10="",0,$O10),0))</f>
        <v/>
      </c>
      <c r="Q10" s="6" t="inlineStr">
        <is>
          <t>Bezahlt</t>
        </is>
      </c>
      <c r="R10" s="5">
        <f>IF($B10="","",IFERROR(VLOOKUP(MONTH($B10),'GuV und Dashboard'!$N$6:$O$17,2,FALSE),""))</f>
        <v/>
      </c>
      <c r="S10" s="3" t="inlineStr">
        <is>
          <t>Sanitärreparatur Bad</t>
        </is>
      </c>
    </row>
    <row r="11">
      <c r="A11" s="3" t="inlineStr">
        <is>
          <t>BU-2026-008</t>
        </is>
      </c>
      <c r="B11" s="4" t="n">
        <v>46120</v>
      </c>
      <c r="C11" s="9">
        <f>IF($B11="","",YEAR($B11))</f>
        <v/>
      </c>
      <c r="D11" s="3" t="inlineStr">
        <is>
          <t>Michael Hoffmann</t>
        </is>
      </c>
      <c r="E11" s="3" t="inlineStr">
        <is>
          <t>Wohnung Gartenstraße 9</t>
        </is>
      </c>
      <c r="F11" s="3" t="inlineStr">
        <is>
          <t>Gartenstraße 9</t>
        </is>
      </c>
      <c r="G11" s="3" t="inlineStr">
        <is>
          <t>Frankfurt am Main</t>
        </is>
      </c>
      <c r="H11" s="3" t="inlineStr">
        <is>
          <t>1. OG rechts</t>
        </is>
      </c>
      <c r="I11" s="3" t="inlineStr">
        <is>
          <t>Miriam Wolf</t>
        </is>
      </c>
      <c r="J11" s="3" t="inlineStr"/>
      <c r="K11" s="3" t="inlineStr">
        <is>
          <t>Versicherungen</t>
        </is>
      </c>
      <c r="L11" s="6" t="inlineStr">
        <is>
          <t>Teilweise</t>
        </is>
      </c>
      <c r="M11" s="6" t="inlineStr">
        <is>
          <t>Ja</t>
        </is>
      </c>
      <c r="N11" s="7" t="n">
        <v>225</v>
      </c>
      <c r="O11" s="7" t="n">
        <v>0</v>
      </c>
      <c r="P11" s="10">
        <f>IF($N11="","",IFERROR($N11-IF($O11="",0,$O11),0))</f>
        <v/>
      </c>
      <c r="Q11" s="6" t="inlineStr">
        <is>
          <t>Bezahlt</t>
        </is>
      </c>
      <c r="R11" s="9">
        <f>IF($B11="","",IFERROR(VLOOKUP(MONTH($B11),'GuV und Dashboard'!$N$6:$O$17,2,FALSE),""))</f>
        <v/>
      </c>
      <c r="S11" s="3" t="inlineStr">
        <is>
          <t>Gebäudeversicherung 2026</t>
        </is>
      </c>
    </row>
    <row r="12">
      <c r="A12" s="3" t="inlineStr">
        <is>
          <t>BU-2026-009</t>
        </is>
      </c>
      <c r="B12" s="4" t="n">
        <v>46127</v>
      </c>
      <c r="C12" s="5">
        <f>IF($B12="","",YEAR($B12))</f>
        <v/>
      </c>
      <c r="D12" s="3" t="inlineStr">
        <is>
          <t>Julia Richter</t>
        </is>
      </c>
      <c r="E12" s="3" t="inlineStr">
        <is>
          <t>Wohnung Rosenweg 21</t>
        </is>
      </c>
      <c r="F12" s="3" t="inlineStr">
        <is>
          <t>Rosenweg 21</t>
        </is>
      </c>
      <c r="G12" s="3" t="inlineStr">
        <is>
          <t>Stuttgart</t>
        </is>
      </c>
      <c r="H12" s="3" t="inlineStr">
        <is>
          <t>2. OG links</t>
        </is>
      </c>
      <c r="I12" s="3" t="inlineStr">
        <is>
          <t>Felix Braun</t>
        </is>
      </c>
      <c r="J12" s="3" t="inlineStr"/>
      <c r="K12" s="3" t="inlineStr">
        <is>
          <t>Darlehenszinsen</t>
        </is>
      </c>
      <c r="L12" s="6" t="inlineStr">
        <is>
          <t>Nein</t>
        </is>
      </c>
      <c r="M12" s="6" t="inlineStr">
        <is>
          <t>Ja</t>
        </is>
      </c>
      <c r="N12" s="7" t="n">
        <v>540</v>
      </c>
      <c r="O12" s="7" t="n">
        <v>0</v>
      </c>
      <c r="P12" s="8">
        <f>IF($N12="","",IFERROR($N12-IF($O12="",0,$O12),0))</f>
        <v/>
      </c>
      <c r="Q12" s="6" t="inlineStr">
        <is>
          <t>Bezahlt</t>
        </is>
      </c>
      <c r="R12" s="5">
        <f>IF($B12="","",IFERROR(VLOOKUP(MONTH($B12),'GuV und Dashboard'!$N$6:$O$17,2,FALSE),""))</f>
        <v/>
      </c>
      <c r="S12" s="3" t="inlineStr">
        <is>
          <t>Darlehenszinsen April 2026</t>
        </is>
      </c>
    </row>
    <row r="13">
      <c r="A13" s="3" t="inlineStr">
        <is>
          <t>BU-2026-010</t>
        </is>
      </c>
      <c r="B13" s="4" t="n">
        <v>46144</v>
      </c>
      <c r="C13" s="9">
        <f>IF($B13="","",YEAR($B13))</f>
        <v/>
      </c>
      <c r="D13" s="3" t="inlineStr">
        <is>
          <t>Stefan Weber</t>
        </is>
      </c>
      <c r="E13" s="3" t="inlineStr">
        <is>
          <t>Wohnung Parkstraße 6</t>
        </is>
      </c>
      <c r="F13" s="3" t="inlineStr">
        <is>
          <t>Parkstraße 6</t>
        </is>
      </c>
      <c r="G13" s="3" t="inlineStr">
        <is>
          <t>Düsseldorf</t>
        </is>
      </c>
      <c r="H13" s="3" t="inlineStr">
        <is>
          <t>EG rechts</t>
        </is>
      </c>
      <c r="I13" s="3" t="inlineStr">
        <is>
          <t>Nina Fischer</t>
        </is>
      </c>
      <c r="J13" s="3" t="inlineStr"/>
      <c r="K13" s="3" t="inlineStr">
        <is>
          <t>Mietausfall</t>
        </is>
      </c>
      <c r="L13" s="6" t="inlineStr">
        <is>
          <t>Nein</t>
        </is>
      </c>
      <c r="M13" s="6" t="inlineStr">
        <is>
          <t>Nein</t>
        </is>
      </c>
      <c r="N13" s="7" t="n">
        <v>750</v>
      </c>
      <c r="O13" s="7" t="n">
        <v>0</v>
      </c>
      <c r="P13" s="10">
        <f>IF($N13="","",IFERROR($N13-IF($O13="",0,$O13),0))</f>
        <v/>
      </c>
      <c r="Q13" s="6" t="inlineStr">
        <is>
          <t>Offen</t>
        </is>
      </c>
      <c r="R13" s="9">
        <f>IF($B13="","",IFERROR(VLOOKUP(MONTH($B13),'GuV und Dashboard'!$N$6:$O$17,2,FALSE),""))</f>
        <v/>
      </c>
      <c r="S13" s="3" t="inlineStr">
        <is>
          <t>Mietausfall wegen offener Zahlung</t>
        </is>
      </c>
    </row>
    <row r="14">
      <c r="A14" s="3" t="n"/>
      <c r="B14" s="4" t="n"/>
      <c r="C14" s="5">
        <f>IF($B14="","",YEAR($B14))</f>
        <v/>
      </c>
      <c r="D14" s="3" t="n"/>
      <c r="E14" s="3" t="n"/>
      <c r="F14" s="3" t="n"/>
      <c r="G14" s="3" t="n"/>
      <c r="H14" s="3" t="n"/>
      <c r="I14" s="3" t="n"/>
      <c r="J14" s="3" t="n"/>
      <c r="K14" s="3" t="n"/>
      <c r="L14" s="6" t="n"/>
      <c r="M14" s="6" t="n"/>
      <c r="N14" s="7" t="n"/>
      <c r="O14" s="7" t="n"/>
      <c r="P14" s="8">
        <f>IF($N14="","",IFERROR($N14-IF($O14="",0,$O14),0))</f>
        <v/>
      </c>
      <c r="Q14" s="6" t="n"/>
      <c r="R14" s="5">
        <f>IF($B14="","",IFERROR(VLOOKUP(MONTH($B14),'GuV und Dashboard'!$N$6:$O$17,2,FALSE),""))</f>
        <v/>
      </c>
      <c r="S14" s="3" t="n"/>
    </row>
    <row r="15">
      <c r="A15" s="3" t="n"/>
      <c r="B15" s="4" t="n"/>
      <c r="C15" s="9">
        <f>IF($B15="","",YEAR($B15))</f>
        <v/>
      </c>
      <c r="D15" s="3" t="n"/>
      <c r="E15" s="3" t="n"/>
      <c r="F15" s="3" t="n"/>
      <c r="G15" s="3" t="n"/>
      <c r="H15" s="3" t="n"/>
      <c r="I15" s="3" t="n"/>
      <c r="J15" s="3" t="n"/>
      <c r="K15" s="3" t="n"/>
      <c r="L15" s="6" t="n"/>
      <c r="M15" s="6" t="n"/>
      <c r="N15" s="7" t="n"/>
      <c r="O15" s="7" t="n"/>
      <c r="P15" s="10">
        <f>IF($N15="","",IFERROR($N15-IF($O15="",0,$O15),0))</f>
        <v/>
      </c>
      <c r="Q15" s="6" t="n"/>
      <c r="R15" s="9">
        <f>IF($B15="","",IFERROR(VLOOKUP(MONTH($B15),'GuV und Dashboard'!$N$6:$O$17,2,FALSE),""))</f>
        <v/>
      </c>
      <c r="S15" s="3" t="n"/>
    </row>
    <row r="16">
      <c r="A16" s="3" t="n"/>
      <c r="B16" s="4" t="n"/>
      <c r="C16" s="5">
        <f>IF($B16="","",YEAR($B16))</f>
        <v/>
      </c>
      <c r="D16" s="3" t="n"/>
      <c r="E16" s="3" t="n"/>
      <c r="F16" s="3" t="n"/>
      <c r="G16" s="3" t="n"/>
      <c r="H16" s="3" t="n"/>
      <c r="I16" s="3" t="n"/>
      <c r="J16" s="3" t="n"/>
      <c r="K16" s="3" t="n"/>
      <c r="L16" s="6" t="n"/>
      <c r="M16" s="6" t="n"/>
      <c r="N16" s="7" t="n"/>
      <c r="O16" s="7" t="n"/>
      <c r="P16" s="8">
        <f>IF($N16="","",IFERROR($N16-IF($O16="",0,$O16),0))</f>
        <v/>
      </c>
      <c r="Q16" s="6" t="n"/>
      <c r="R16" s="5">
        <f>IF($B16="","",IFERROR(VLOOKUP(MONTH($B16),'GuV und Dashboard'!$N$6:$O$17,2,FALSE),""))</f>
        <v/>
      </c>
      <c r="S16" s="3" t="n"/>
    </row>
    <row r="17">
      <c r="A17" s="3" t="n"/>
      <c r="B17" s="4" t="n"/>
      <c r="C17" s="9">
        <f>IF($B17="","",YEAR($B17))</f>
        <v/>
      </c>
      <c r="D17" s="3" t="n"/>
      <c r="E17" s="3" t="n"/>
      <c r="F17" s="3" t="n"/>
      <c r="G17" s="3" t="n"/>
      <c r="H17" s="3" t="n"/>
      <c r="I17" s="3" t="n"/>
      <c r="J17" s="3" t="n"/>
      <c r="K17" s="3" t="n"/>
      <c r="L17" s="6" t="n"/>
      <c r="M17" s="6" t="n"/>
      <c r="N17" s="7" t="n"/>
      <c r="O17" s="7" t="n"/>
      <c r="P17" s="10">
        <f>IF($N17="","",IFERROR($N17-IF($O17="",0,$O17),0))</f>
        <v/>
      </c>
      <c r="Q17" s="6" t="n"/>
      <c r="R17" s="9">
        <f>IF($B17="","",IFERROR(VLOOKUP(MONTH($B17),'GuV und Dashboard'!$N$6:$O$17,2,FALSE),""))</f>
        <v/>
      </c>
      <c r="S17" s="3" t="n"/>
    </row>
    <row r="18">
      <c r="A18" s="3" t="n"/>
      <c r="B18" s="4" t="n"/>
      <c r="C18" s="5">
        <f>IF($B18="","",YEAR($B18))</f>
        <v/>
      </c>
      <c r="D18" s="3" t="n"/>
      <c r="E18" s="3" t="n"/>
      <c r="F18" s="3" t="n"/>
      <c r="G18" s="3" t="n"/>
      <c r="H18" s="3" t="n"/>
      <c r="I18" s="3" t="n"/>
      <c r="J18" s="3" t="n"/>
      <c r="K18" s="3" t="n"/>
      <c r="L18" s="6" t="n"/>
      <c r="M18" s="6" t="n"/>
      <c r="N18" s="7" t="n"/>
      <c r="O18" s="7" t="n"/>
      <c r="P18" s="8">
        <f>IF($N18="","",IFERROR($N18-IF($O18="",0,$O18),0))</f>
        <v/>
      </c>
      <c r="Q18" s="6" t="n"/>
      <c r="R18" s="5">
        <f>IF($B18="","",IFERROR(VLOOKUP(MONTH($B18),'GuV und Dashboard'!$N$6:$O$17,2,FALSE),""))</f>
        <v/>
      </c>
      <c r="S18" s="3" t="n"/>
    </row>
    <row r="19">
      <c r="A19" s="3" t="n"/>
      <c r="B19" s="4" t="n"/>
      <c r="C19" s="9">
        <f>IF($B19="","",YEAR($B19))</f>
        <v/>
      </c>
      <c r="D19" s="3" t="n"/>
      <c r="E19" s="3" t="n"/>
      <c r="F19" s="3" t="n"/>
      <c r="G19" s="3" t="n"/>
      <c r="H19" s="3" t="n"/>
      <c r="I19" s="3" t="n"/>
      <c r="J19" s="3" t="n"/>
      <c r="K19" s="3" t="n"/>
      <c r="L19" s="6" t="n"/>
      <c r="M19" s="6" t="n"/>
      <c r="N19" s="7" t="n"/>
      <c r="O19" s="7" t="n"/>
      <c r="P19" s="10">
        <f>IF($N19="","",IFERROR($N19-IF($O19="",0,$O19),0))</f>
        <v/>
      </c>
      <c r="Q19" s="6" t="n"/>
      <c r="R19" s="9">
        <f>IF($B19="","",IFERROR(VLOOKUP(MONTH($B19),'GuV und Dashboard'!$N$6:$O$17,2,FALSE),""))</f>
        <v/>
      </c>
      <c r="S19" s="3" t="n"/>
    </row>
    <row r="20">
      <c r="A20" s="3" t="n"/>
      <c r="B20" s="4" t="n"/>
      <c r="C20" s="5">
        <f>IF($B20="","",YEAR($B20))</f>
        <v/>
      </c>
      <c r="D20" s="3" t="n"/>
      <c r="E20" s="3" t="n"/>
      <c r="F20" s="3" t="n"/>
      <c r="G20" s="3" t="n"/>
      <c r="H20" s="3" t="n"/>
      <c r="I20" s="3" t="n"/>
      <c r="J20" s="3" t="n"/>
      <c r="K20" s="3" t="n"/>
      <c r="L20" s="6" t="n"/>
      <c r="M20" s="6" t="n"/>
      <c r="N20" s="7" t="n"/>
      <c r="O20" s="7" t="n"/>
      <c r="P20" s="8">
        <f>IF($N20="","",IFERROR($N20-IF($O20="",0,$O20),0))</f>
        <v/>
      </c>
      <c r="Q20" s="6" t="n"/>
      <c r="R20" s="5">
        <f>IF($B20="","",IFERROR(VLOOKUP(MONTH($B20),'GuV und Dashboard'!$N$6:$O$17,2,FALSE),""))</f>
        <v/>
      </c>
      <c r="S20" s="3" t="n"/>
    </row>
    <row r="21">
      <c r="A21" s="3" t="n"/>
      <c r="B21" s="4" t="n"/>
      <c r="C21" s="9">
        <f>IF($B21="","",YEAR($B21))</f>
        <v/>
      </c>
      <c r="D21" s="3" t="n"/>
      <c r="E21" s="3" t="n"/>
      <c r="F21" s="3" t="n"/>
      <c r="G21" s="3" t="n"/>
      <c r="H21" s="3" t="n"/>
      <c r="I21" s="3" t="n"/>
      <c r="J21" s="3" t="n"/>
      <c r="K21" s="3" t="n"/>
      <c r="L21" s="6" t="n"/>
      <c r="M21" s="6" t="n"/>
      <c r="N21" s="7" t="n"/>
      <c r="O21" s="7" t="n"/>
      <c r="P21" s="10">
        <f>IF($N21="","",IFERROR($N21-IF($O21="",0,$O21),0))</f>
        <v/>
      </c>
      <c r="Q21" s="6" t="n"/>
      <c r="R21" s="9">
        <f>IF($B21="","",IFERROR(VLOOKUP(MONTH($B21),'GuV und Dashboard'!$N$6:$O$17,2,FALSE),""))</f>
        <v/>
      </c>
      <c r="S21" s="3" t="n"/>
    </row>
    <row r="22">
      <c r="A22" s="3" t="n"/>
      <c r="B22" s="4" t="n"/>
      <c r="C22" s="5">
        <f>IF($B22="","",YEAR($B22))</f>
        <v/>
      </c>
      <c r="D22" s="3" t="n"/>
      <c r="E22" s="3" t="n"/>
      <c r="F22" s="3" t="n"/>
      <c r="G22" s="3" t="n"/>
      <c r="H22" s="3" t="n"/>
      <c r="I22" s="3" t="n"/>
      <c r="J22" s="3" t="n"/>
      <c r="K22" s="3" t="n"/>
      <c r="L22" s="6" t="n"/>
      <c r="M22" s="6" t="n"/>
      <c r="N22" s="7" t="n"/>
      <c r="O22" s="7" t="n"/>
      <c r="P22" s="8">
        <f>IF($N22="","",IFERROR($N22-IF($O22="",0,$O22),0))</f>
        <v/>
      </c>
      <c r="Q22" s="6" t="n"/>
      <c r="R22" s="5">
        <f>IF($B22="","",IFERROR(VLOOKUP(MONTH($B22),'GuV und Dashboard'!$N$6:$O$17,2,FALSE),""))</f>
        <v/>
      </c>
      <c r="S22" s="3" t="n"/>
    </row>
    <row r="23">
      <c r="A23" s="3" t="n"/>
      <c r="B23" s="4" t="n"/>
      <c r="C23" s="9">
        <f>IF($B23="","",YEAR($B23))</f>
        <v/>
      </c>
      <c r="D23" s="3" t="n"/>
      <c r="E23" s="3" t="n"/>
      <c r="F23" s="3" t="n"/>
      <c r="G23" s="3" t="n"/>
      <c r="H23" s="3" t="n"/>
      <c r="I23" s="3" t="n"/>
      <c r="J23" s="3" t="n"/>
      <c r="K23" s="3" t="n"/>
      <c r="L23" s="6" t="n"/>
      <c r="M23" s="6" t="n"/>
      <c r="N23" s="7" t="n"/>
      <c r="O23" s="7" t="n"/>
      <c r="P23" s="10">
        <f>IF($N23="","",IFERROR($N23-IF($O23="",0,$O23),0))</f>
        <v/>
      </c>
      <c r="Q23" s="6" t="n"/>
      <c r="R23" s="9">
        <f>IF($B23="","",IFERROR(VLOOKUP(MONTH($B23),'GuV und Dashboard'!$N$6:$O$17,2,FALSE),""))</f>
        <v/>
      </c>
      <c r="S23" s="3" t="n"/>
    </row>
    <row r="24">
      <c r="A24" s="3" t="n"/>
      <c r="B24" s="4" t="n"/>
      <c r="C24" s="5">
        <f>IF($B24="","",YEAR($B24))</f>
        <v/>
      </c>
      <c r="D24" s="3" t="n"/>
      <c r="E24" s="3" t="n"/>
      <c r="F24" s="3" t="n"/>
      <c r="G24" s="3" t="n"/>
      <c r="H24" s="3" t="n"/>
      <c r="I24" s="3" t="n"/>
      <c r="J24" s="3" t="n"/>
      <c r="K24" s="3" t="n"/>
      <c r="L24" s="6" t="n"/>
      <c r="M24" s="6" t="n"/>
      <c r="N24" s="7" t="n"/>
      <c r="O24" s="7" t="n"/>
      <c r="P24" s="8">
        <f>IF($N24="","",IFERROR($N24-IF($O24="",0,$O24),0))</f>
        <v/>
      </c>
      <c r="Q24" s="6" t="n"/>
      <c r="R24" s="5">
        <f>IF($B24="","",IFERROR(VLOOKUP(MONTH($B24),'GuV und Dashboard'!$N$6:$O$17,2,FALSE),""))</f>
        <v/>
      </c>
      <c r="S24" s="3" t="n"/>
    </row>
    <row r="25">
      <c r="A25" s="3" t="n"/>
      <c r="B25" s="4" t="n"/>
      <c r="C25" s="9">
        <f>IF($B25="","",YEAR($B25))</f>
        <v/>
      </c>
      <c r="D25" s="3" t="n"/>
      <c r="E25" s="3" t="n"/>
      <c r="F25" s="3" t="n"/>
      <c r="G25" s="3" t="n"/>
      <c r="H25" s="3" t="n"/>
      <c r="I25" s="3" t="n"/>
      <c r="J25" s="3" t="n"/>
      <c r="K25" s="3" t="n"/>
      <c r="L25" s="6" t="n"/>
      <c r="M25" s="6" t="n"/>
      <c r="N25" s="7" t="n"/>
      <c r="O25" s="7" t="n"/>
      <c r="P25" s="10">
        <f>IF($N25="","",IFERROR($N25-IF($O25="",0,$O25),0))</f>
        <v/>
      </c>
      <c r="Q25" s="6" t="n"/>
      <c r="R25" s="9">
        <f>IF($B25="","",IFERROR(VLOOKUP(MONTH($B25),'GuV und Dashboard'!$N$6:$O$17,2,FALSE),""))</f>
        <v/>
      </c>
      <c r="S25" s="3" t="n"/>
    </row>
    <row r="26">
      <c r="A26" s="3" t="n"/>
      <c r="B26" s="4" t="n"/>
      <c r="C26" s="5">
        <f>IF($B26="","",YEAR($B26))</f>
        <v/>
      </c>
      <c r="D26" s="3" t="n"/>
      <c r="E26" s="3" t="n"/>
      <c r="F26" s="3" t="n"/>
      <c r="G26" s="3" t="n"/>
      <c r="H26" s="3" t="n"/>
      <c r="I26" s="3" t="n"/>
      <c r="J26" s="3" t="n"/>
      <c r="K26" s="3" t="n"/>
      <c r="L26" s="6" t="n"/>
      <c r="M26" s="6" t="n"/>
      <c r="N26" s="7" t="n"/>
      <c r="O26" s="7" t="n"/>
      <c r="P26" s="8">
        <f>IF($N26="","",IFERROR($N26-IF($O26="",0,$O26),0))</f>
        <v/>
      </c>
      <c r="Q26" s="6" t="n"/>
      <c r="R26" s="5">
        <f>IF($B26="","",IFERROR(VLOOKUP(MONTH($B26),'GuV und Dashboard'!$N$6:$O$17,2,FALSE),""))</f>
        <v/>
      </c>
      <c r="S26" s="3" t="n"/>
    </row>
    <row r="27">
      <c r="A27" s="3" t="n"/>
      <c r="B27" s="4" t="n"/>
      <c r="C27" s="9">
        <f>IF($B27="","",YEAR($B27))</f>
        <v/>
      </c>
      <c r="D27" s="3" t="n"/>
      <c r="E27" s="3" t="n"/>
      <c r="F27" s="3" t="n"/>
      <c r="G27" s="3" t="n"/>
      <c r="H27" s="3" t="n"/>
      <c r="I27" s="3" t="n"/>
      <c r="J27" s="3" t="n"/>
      <c r="K27" s="3" t="n"/>
      <c r="L27" s="6" t="n"/>
      <c r="M27" s="6" t="n"/>
      <c r="N27" s="7" t="n"/>
      <c r="O27" s="7" t="n"/>
      <c r="P27" s="10">
        <f>IF($N27="","",IFERROR($N27-IF($O27="",0,$O27),0))</f>
        <v/>
      </c>
      <c r="Q27" s="6" t="n"/>
      <c r="R27" s="9">
        <f>IF($B27="","",IFERROR(VLOOKUP(MONTH($B27),'GuV und Dashboard'!$N$6:$O$17,2,FALSE),""))</f>
        <v/>
      </c>
      <c r="S27" s="3" t="n"/>
    </row>
    <row r="28">
      <c r="A28" s="3" t="n"/>
      <c r="B28" s="4" t="n"/>
      <c r="C28" s="5">
        <f>IF($B28="","",YEAR($B28))</f>
        <v/>
      </c>
      <c r="D28" s="3" t="n"/>
      <c r="E28" s="3" t="n"/>
      <c r="F28" s="3" t="n"/>
      <c r="G28" s="3" t="n"/>
      <c r="H28" s="3" t="n"/>
      <c r="I28" s="3" t="n"/>
      <c r="J28" s="3" t="n"/>
      <c r="K28" s="3" t="n"/>
      <c r="L28" s="6" t="n"/>
      <c r="M28" s="6" t="n"/>
      <c r="N28" s="7" t="n"/>
      <c r="O28" s="7" t="n"/>
      <c r="P28" s="8">
        <f>IF($N28="","",IFERROR($N28-IF($O28="",0,$O28),0))</f>
        <v/>
      </c>
      <c r="Q28" s="6" t="n"/>
      <c r="R28" s="5">
        <f>IF($B28="","",IFERROR(VLOOKUP(MONTH($B28),'GuV und Dashboard'!$N$6:$O$17,2,FALSE),""))</f>
        <v/>
      </c>
      <c r="S28" s="3" t="n"/>
    </row>
    <row r="29">
      <c r="A29" s="3" t="n"/>
      <c r="B29" s="4" t="n"/>
      <c r="C29" s="9">
        <f>IF($B29="","",YEAR($B29))</f>
        <v/>
      </c>
      <c r="D29" s="3" t="n"/>
      <c r="E29" s="3" t="n"/>
      <c r="F29" s="3" t="n"/>
      <c r="G29" s="3" t="n"/>
      <c r="H29" s="3" t="n"/>
      <c r="I29" s="3" t="n"/>
      <c r="J29" s="3" t="n"/>
      <c r="K29" s="3" t="n"/>
      <c r="L29" s="6" t="n"/>
      <c r="M29" s="6" t="n"/>
      <c r="N29" s="7" t="n"/>
      <c r="O29" s="7" t="n"/>
      <c r="P29" s="10">
        <f>IF($N29="","",IFERROR($N29-IF($O29="",0,$O29),0))</f>
        <v/>
      </c>
      <c r="Q29" s="6" t="n"/>
      <c r="R29" s="9">
        <f>IF($B29="","",IFERROR(VLOOKUP(MONTH($B29),'GuV und Dashboard'!$N$6:$O$17,2,FALSE),""))</f>
        <v/>
      </c>
      <c r="S29" s="3" t="n"/>
    </row>
    <row r="30">
      <c r="A30" s="3" t="n"/>
      <c r="B30" s="4" t="n"/>
      <c r="C30" s="5">
        <f>IF($B30="","",YEAR($B30))</f>
        <v/>
      </c>
      <c r="D30" s="3" t="n"/>
      <c r="E30" s="3" t="n"/>
      <c r="F30" s="3" t="n"/>
      <c r="G30" s="3" t="n"/>
      <c r="H30" s="3" t="n"/>
      <c r="I30" s="3" t="n"/>
      <c r="J30" s="3" t="n"/>
      <c r="K30" s="3" t="n"/>
      <c r="L30" s="6" t="n"/>
      <c r="M30" s="6" t="n"/>
      <c r="N30" s="7" t="n"/>
      <c r="O30" s="7" t="n"/>
      <c r="P30" s="8">
        <f>IF($N30="","",IFERROR($N30-IF($O30="",0,$O30),0))</f>
        <v/>
      </c>
      <c r="Q30" s="6" t="n"/>
      <c r="R30" s="5">
        <f>IF($B30="","",IFERROR(VLOOKUP(MONTH($B30),'GuV und Dashboard'!$N$6:$O$17,2,FALSE),""))</f>
        <v/>
      </c>
      <c r="S30" s="3" t="n"/>
    </row>
    <row r="31">
      <c r="A31" s="3" t="n"/>
      <c r="B31" s="4" t="n"/>
      <c r="C31" s="9">
        <f>IF($B31="","",YEAR($B31))</f>
        <v/>
      </c>
      <c r="D31" s="3" t="n"/>
      <c r="E31" s="3" t="n"/>
      <c r="F31" s="3" t="n"/>
      <c r="G31" s="3" t="n"/>
      <c r="H31" s="3" t="n"/>
      <c r="I31" s="3" t="n"/>
      <c r="J31" s="3" t="n"/>
      <c r="K31" s="3" t="n"/>
      <c r="L31" s="6" t="n"/>
      <c r="M31" s="6" t="n"/>
      <c r="N31" s="7" t="n"/>
      <c r="O31" s="7" t="n"/>
      <c r="P31" s="10">
        <f>IF($N31="","",IFERROR($N31-IF($O31="",0,$O31),0))</f>
        <v/>
      </c>
      <c r="Q31" s="6" t="n"/>
      <c r="R31" s="9">
        <f>IF($B31="","",IFERROR(VLOOKUP(MONTH($B31),'GuV und Dashboard'!$N$6:$O$17,2,FALSE),""))</f>
        <v/>
      </c>
      <c r="S31" s="3" t="n"/>
    </row>
    <row r="32">
      <c r="A32" s="3" t="n"/>
      <c r="B32" s="4" t="n"/>
      <c r="C32" s="5">
        <f>IF($B32="","",YEAR($B32))</f>
        <v/>
      </c>
      <c r="D32" s="3" t="n"/>
      <c r="E32" s="3" t="n"/>
      <c r="F32" s="3" t="n"/>
      <c r="G32" s="3" t="n"/>
      <c r="H32" s="3" t="n"/>
      <c r="I32" s="3" t="n"/>
      <c r="J32" s="3" t="n"/>
      <c r="K32" s="3" t="n"/>
      <c r="L32" s="6" t="n"/>
      <c r="M32" s="6" t="n"/>
      <c r="N32" s="7" t="n"/>
      <c r="O32" s="7" t="n"/>
      <c r="P32" s="8">
        <f>IF($N32="","",IFERROR($N32-IF($O32="",0,$O32),0))</f>
        <v/>
      </c>
      <c r="Q32" s="6" t="n"/>
      <c r="R32" s="5">
        <f>IF($B32="","",IFERROR(VLOOKUP(MONTH($B32),'GuV und Dashboard'!$N$6:$O$17,2,FALSE),""))</f>
        <v/>
      </c>
      <c r="S32" s="3" t="n"/>
    </row>
    <row r="33">
      <c r="A33" s="3" t="n"/>
      <c r="B33" s="4" t="n"/>
      <c r="C33" s="9">
        <f>IF($B33="","",YEAR($B33))</f>
        <v/>
      </c>
      <c r="D33" s="3" t="n"/>
      <c r="E33" s="3" t="n"/>
      <c r="F33" s="3" t="n"/>
      <c r="G33" s="3" t="n"/>
      <c r="H33" s="3" t="n"/>
      <c r="I33" s="3" t="n"/>
      <c r="J33" s="3" t="n"/>
      <c r="K33" s="3" t="n"/>
      <c r="L33" s="6" t="n"/>
      <c r="M33" s="6" t="n"/>
      <c r="N33" s="7" t="n"/>
      <c r="O33" s="7" t="n"/>
      <c r="P33" s="10">
        <f>IF($N33="","",IFERROR($N33-IF($O33="",0,$O33),0))</f>
        <v/>
      </c>
      <c r="Q33" s="6" t="n"/>
      <c r="R33" s="9">
        <f>IF($B33="","",IFERROR(VLOOKUP(MONTH($B33),'GuV und Dashboard'!$N$6:$O$17,2,FALSE),""))</f>
        <v/>
      </c>
      <c r="S33" s="3" t="n"/>
    </row>
    <row r="34">
      <c r="A34" s="3" t="n"/>
      <c r="B34" s="4" t="n"/>
      <c r="C34" s="5">
        <f>IF($B34="","",YEAR($B34))</f>
        <v/>
      </c>
      <c r="D34" s="3" t="n"/>
      <c r="E34" s="3" t="n"/>
      <c r="F34" s="3" t="n"/>
      <c r="G34" s="3" t="n"/>
      <c r="H34" s="3" t="n"/>
      <c r="I34" s="3" t="n"/>
      <c r="J34" s="3" t="n"/>
      <c r="K34" s="3" t="n"/>
      <c r="L34" s="6" t="n"/>
      <c r="M34" s="6" t="n"/>
      <c r="N34" s="7" t="n"/>
      <c r="O34" s="7" t="n"/>
      <c r="P34" s="8">
        <f>IF($N34="","",IFERROR($N34-IF($O34="",0,$O34),0))</f>
        <v/>
      </c>
      <c r="Q34" s="6" t="n"/>
      <c r="R34" s="5">
        <f>IF($B34="","",IFERROR(VLOOKUP(MONTH($B34),'GuV und Dashboard'!$N$6:$O$17,2,FALSE),""))</f>
        <v/>
      </c>
      <c r="S34" s="3" t="n"/>
    </row>
    <row r="35">
      <c r="A35" s="3" t="n"/>
      <c r="B35" s="4" t="n"/>
      <c r="C35" s="9">
        <f>IF($B35="","",YEAR($B35))</f>
        <v/>
      </c>
      <c r="D35" s="3" t="n"/>
      <c r="E35" s="3" t="n"/>
      <c r="F35" s="3" t="n"/>
      <c r="G35" s="3" t="n"/>
      <c r="H35" s="3" t="n"/>
      <c r="I35" s="3" t="n"/>
      <c r="J35" s="3" t="n"/>
      <c r="K35" s="3" t="n"/>
      <c r="L35" s="6" t="n"/>
      <c r="M35" s="6" t="n"/>
      <c r="N35" s="7" t="n"/>
      <c r="O35" s="7" t="n"/>
      <c r="P35" s="10">
        <f>IF($N35="","",IFERROR($N35-IF($O35="",0,$O35),0))</f>
        <v/>
      </c>
      <c r="Q35" s="6" t="n"/>
      <c r="R35" s="9">
        <f>IF($B35="","",IFERROR(VLOOKUP(MONTH($B35),'GuV und Dashboard'!$N$6:$O$17,2,FALSE),""))</f>
        <v/>
      </c>
      <c r="S35" s="3" t="n"/>
    </row>
    <row r="36">
      <c r="A36" s="3" t="n"/>
      <c r="B36" s="4" t="n"/>
      <c r="C36" s="5">
        <f>IF($B36="","",YEAR($B36))</f>
        <v/>
      </c>
      <c r="D36" s="3" t="n"/>
      <c r="E36" s="3" t="n"/>
      <c r="F36" s="3" t="n"/>
      <c r="G36" s="3" t="n"/>
      <c r="H36" s="3" t="n"/>
      <c r="I36" s="3" t="n"/>
      <c r="J36" s="3" t="n"/>
      <c r="K36" s="3" t="n"/>
      <c r="L36" s="6" t="n"/>
      <c r="M36" s="6" t="n"/>
      <c r="N36" s="7" t="n"/>
      <c r="O36" s="7" t="n"/>
      <c r="P36" s="8">
        <f>IF($N36="","",IFERROR($N36-IF($O36="",0,$O36),0))</f>
        <v/>
      </c>
      <c r="Q36" s="6" t="n"/>
      <c r="R36" s="5">
        <f>IF($B36="","",IFERROR(VLOOKUP(MONTH($B36),'GuV und Dashboard'!$N$6:$O$17,2,FALSE),""))</f>
        <v/>
      </c>
      <c r="S36" s="3" t="n"/>
    </row>
    <row r="37">
      <c r="A37" s="3" t="n"/>
      <c r="B37" s="4" t="n"/>
      <c r="C37" s="9">
        <f>IF($B37="","",YEAR($B37))</f>
        <v/>
      </c>
      <c r="D37" s="3" t="n"/>
      <c r="E37" s="3" t="n"/>
      <c r="F37" s="3" t="n"/>
      <c r="G37" s="3" t="n"/>
      <c r="H37" s="3" t="n"/>
      <c r="I37" s="3" t="n"/>
      <c r="J37" s="3" t="n"/>
      <c r="K37" s="3" t="n"/>
      <c r="L37" s="6" t="n"/>
      <c r="M37" s="6" t="n"/>
      <c r="N37" s="7" t="n"/>
      <c r="O37" s="7" t="n"/>
      <c r="P37" s="10">
        <f>IF($N37="","",IFERROR($N37-IF($O37="",0,$O37),0))</f>
        <v/>
      </c>
      <c r="Q37" s="6" t="n"/>
      <c r="R37" s="9">
        <f>IF($B37="","",IFERROR(VLOOKUP(MONTH($B37),'GuV und Dashboard'!$N$6:$O$17,2,FALSE),""))</f>
        <v/>
      </c>
      <c r="S37" s="3" t="n"/>
    </row>
    <row r="38">
      <c r="A38" s="3" t="n"/>
      <c r="B38" s="4" t="n"/>
      <c r="C38" s="5">
        <f>IF($B38="","",YEAR($B38))</f>
        <v/>
      </c>
      <c r="D38" s="3" t="n"/>
      <c r="E38" s="3" t="n"/>
      <c r="F38" s="3" t="n"/>
      <c r="G38" s="3" t="n"/>
      <c r="H38" s="3" t="n"/>
      <c r="I38" s="3" t="n"/>
      <c r="J38" s="3" t="n"/>
      <c r="K38" s="3" t="n"/>
      <c r="L38" s="6" t="n"/>
      <c r="M38" s="6" t="n"/>
      <c r="N38" s="7" t="n"/>
      <c r="O38" s="7" t="n"/>
      <c r="P38" s="8">
        <f>IF($N38="","",IFERROR($N38-IF($O38="",0,$O38),0))</f>
        <v/>
      </c>
      <c r="Q38" s="6" t="n"/>
      <c r="R38" s="5">
        <f>IF($B38="","",IFERROR(VLOOKUP(MONTH($B38),'GuV und Dashboard'!$N$6:$O$17,2,FALSE),""))</f>
        <v/>
      </c>
      <c r="S38" s="3" t="n"/>
    </row>
    <row r="39">
      <c r="A39" s="3" t="n"/>
      <c r="B39" s="4" t="n"/>
      <c r="C39" s="9">
        <f>IF($B39="","",YEAR($B39))</f>
        <v/>
      </c>
      <c r="D39" s="3" t="n"/>
      <c r="E39" s="3" t="n"/>
      <c r="F39" s="3" t="n"/>
      <c r="G39" s="3" t="n"/>
      <c r="H39" s="3" t="n"/>
      <c r="I39" s="3" t="n"/>
      <c r="J39" s="3" t="n"/>
      <c r="K39" s="3" t="n"/>
      <c r="L39" s="6" t="n"/>
      <c r="M39" s="6" t="n"/>
      <c r="N39" s="7" t="n"/>
      <c r="O39" s="7" t="n"/>
      <c r="P39" s="10">
        <f>IF($N39="","",IFERROR($N39-IF($O39="",0,$O39),0))</f>
        <v/>
      </c>
      <c r="Q39" s="6" t="n"/>
      <c r="R39" s="9">
        <f>IF($B39="","",IFERROR(VLOOKUP(MONTH($B39),'GuV und Dashboard'!$N$6:$O$17,2,FALSE),""))</f>
        <v/>
      </c>
      <c r="S39" s="3" t="n"/>
    </row>
    <row r="40">
      <c r="A40" s="3" t="n"/>
      <c r="B40" s="4" t="n"/>
      <c r="C40" s="5">
        <f>IF($B40="","",YEAR($B40))</f>
        <v/>
      </c>
      <c r="D40" s="3" t="n"/>
      <c r="E40" s="3" t="n"/>
      <c r="F40" s="3" t="n"/>
      <c r="G40" s="3" t="n"/>
      <c r="H40" s="3" t="n"/>
      <c r="I40" s="3" t="n"/>
      <c r="J40" s="3" t="n"/>
      <c r="K40" s="3" t="n"/>
      <c r="L40" s="6" t="n"/>
      <c r="M40" s="6" t="n"/>
      <c r="N40" s="7" t="n"/>
      <c r="O40" s="7" t="n"/>
      <c r="P40" s="8">
        <f>IF($N40="","",IFERROR($N40-IF($O40="",0,$O40),0))</f>
        <v/>
      </c>
      <c r="Q40" s="6" t="n"/>
      <c r="R40" s="5">
        <f>IF($B40="","",IFERROR(VLOOKUP(MONTH($B40),'GuV und Dashboard'!$N$6:$O$17,2,FALSE),""))</f>
        <v/>
      </c>
      <c r="S40" s="3" t="n"/>
    </row>
    <row r="41">
      <c r="A41" s="3" t="n"/>
      <c r="B41" s="4" t="n"/>
      <c r="C41" s="9">
        <f>IF($B41="","",YEAR($B41))</f>
        <v/>
      </c>
      <c r="D41" s="3" t="n"/>
      <c r="E41" s="3" t="n"/>
      <c r="F41" s="3" t="n"/>
      <c r="G41" s="3" t="n"/>
      <c r="H41" s="3" t="n"/>
      <c r="I41" s="3" t="n"/>
      <c r="J41" s="3" t="n"/>
      <c r="K41" s="3" t="n"/>
      <c r="L41" s="6" t="n"/>
      <c r="M41" s="6" t="n"/>
      <c r="N41" s="7" t="n"/>
      <c r="O41" s="7" t="n"/>
      <c r="P41" s="10">
        <f>IF($N41="","",IFERROR($N41-IF($O41="",0,$O41),0))</f>
        <v/>
      </c>
      <c r="Q41" s="6" t="n"/>
      <c r="R41" s="9">
        <f>IF($B41="","",IFERROR(VLOOKUP(MONTH($B41),'GuV und Dashboard'!$N$6:$O$17,2,FALSE),""))</f>
        <v/>
      </c>
      <c r="S41" s="3" t="n"/>
    </row>
    <row r="42">
      <c r="A42" s="3" t="n"/>
      <c r="B42" s="4" t="n"/>
      <c r="C42" s="5">
        <f>IF($B42="","",YEAR($B42))</f>
        <v/>
      </c>
      <c r="D42" s="3" t="n"/>
      <c r="E42" s="3" t="n"/>
      <c r="F42" s="3" t="n"/>
      <c r="G42" s="3" t="n"/>
      <c r="H42" s="3" t="n"/>
      <c r="I42" s="3" t="n"/>
      <c r="J42" s="3" t="n"/>
      <c r="K42" s="3" t="n"/>
      <c r="L42" s="6" t="n"/>
      <c r="M42" s="6" t="n"/>
      <c r="N42" s="7" t="n"/>
      <c r="O42" s="7" t="n"/>
      <c r="P42" s="8">
        <f>IF($N42="","",IFERROR($N42-IF($O42="",0,$O42),0))</f>
        <v/>
      </c>
      <c r="Q42" s="6" t="n"/>
      <c r="R42" s="5">
        <f>IF($B42="","",IFERROR(VLOOKUP(MONTH($B42),'GuV und Dashboard'!$N$6:$O$17,2,FALSE),""))</f>
        <v/>
      </c>
      <c r="S42" s="3" t="n"/>
    </row>
    <row r="43">
      <c r="A43" s="3" t="n"/>
      <c r="B43" s="4" t="n"/>
      <c r="C43" s="9">
        <f>IF($B43="","",YEAR($B43))</f>
        <v/>
      </c>
      <c r="D43" s="3" t="n"/>
      <c r="E43" s="3" t="n"/>
      <c r="F43" s="3" t="n"/>
      <c r="G43" s="3" t="n"/>
      <c r="H43" s="3" t="n"/>
      <c r="I43" s="3" t="n"/>
      <c r="J43" s="3" t="n"/>
      <c r="K43" s="3" t="n"/>
      <c r="L43" s="6" t="n"/>
      <c r="M43" s="6" t="n"/>
      <c r="N43" s="7" t="n"/>
      <c r="O43" s="7" t="n"/>
      <c r="P43" s="10">
        <f>IF($N43="","",IFERROR($N43-IF($O43="",0,$O43),0))</f>
        <v/>
      </c>
      <c r="Q43" s="6" t="n"/>
      <c r="R43" s="9">
        <f>IF($B43="","",IFERROR(VLOOKUP(MONTH($B43),'GuV und Dashboard'!$N$6:$O$17,2,FALSE),""))</f>
        <v/>
      </c>
      <c r="S43" s="3" t="n"/>
    </row>
    <row r="44">
      <c r="A44" s="3" t="n"/>
      <c r="B44" s="4" t="n"/>
      <c r="C44" s="5">
        <f>IF($B44="","",YEAR($B44))</f>
        <v/>
      </c>
      <c r="D44" s="3" t="n"/>
      <c r="E44" s="3" t="n"/>
      <c r="F44" s="3" t="n"/>
      <c r="G44" s="3" t="n"/>
      <c r="H44" s="3" t="n"/>
      <c r="I44" s="3" t="n"/>
      <c r="J44" s="3" t="n"/>
      <c r="K44" s="3" t="n"/>
      <c r="L44" s="6" t="n"/>
      <c r="M44" s="6" t="n"/>
      <c r="N44" s="7" t="n"/>
      <c r="O44" s="7" t="n"/>
      <c r="P44" s="8">
        <f>IF($N44="","",IFERROR($N44-IF($O44="",0,$O44),0))</f>
        <v/>
      </c>
      <c r="Q44" s="6" t="n"/>
      <c r="R44" s="5">
        <f>IF($B44="","",IFERROR(VLOOKUP(MONTH($B44),'GuV und Dashboard'!$N$6:$O$17,2,FALSE),""))</f>
        <v/>
      </c>
      <c r="S44" s="3" t="n"/>
    </row>
    <row r="45">
      <c r="A45" s="3" t="n"/>
      <c r="B45" s="4" t="n"/>
      <c r="C45" s="9">
        <f>IF($B45="","",YEAR($B45))</f>
        <v/>
      </c>
      <c r="D45" s="3" t="n"/>
      <c r="E45" s="3" t="n"/>
      <c r="F45" s="3" t="n"/>
      <c r="G45" s="3" t="n"/>
      <c r="H45" s="3" t="n"/>
      <c r="I45" s="3" t="n"/>
      <c r="J45" s="3" t="n"/>
      <c r="K45" s="3" t="n"/>
      <c r="L45" s="6" t="n"/>
      <c r="M45" s="6" t="n"/>
      <c r="N45" s="7" t="n"/>
      <c r="O45" s="7" t="n"/>
      <c r="P45" s="10">
        <f>IF($N45="","",IFERROR($N45-IF($O45="",0,$O45),0))</f>
        <v/>
      </c>
      <c r="Q45" s="6" t="n"/>
      <c r="R45" s="9">
        <f>IF($B45="","",IFERROR(VLOOKUP(MONTH($B45),'GuV und Dashboard'!$N$6:$O$17,2,FALSE),""))</f>
        <v/>
      </c>
      <c r="S45" s="3" t="n"/>
    </row>
    <row r="46">
      <c r="A46" s="3" t="n"/>
      <c r="B46" s="4" t="n"/>
      <c r="C46" s="5">
        <f>IF($B46="","",YEAR($B46))</f>
        <v/>
      </c>
      <c r="D46" s="3" t="n"/>
      <c r="E46" s="3" t="n"/>
      <c r="F46" s="3" t="n"/>
      <c r="G46" s="3" t="n"/>
      <c r="H46" s="3" t="n"/>
      <c r="I46" s="3" t="n"/>
      <c r="J46" s="3" t="n"/>
      <c r="K46" s="3" t="n"/>
      <c r="L46" s="6" t="n"/>
      <c r="M46" s="6" t="n"/>
      <c r="N46" s="7" t="n"/>
      <c r="O46" s="7" t="n"/>
      <c r="P46" s="8">
        <f>IF($N46="","",IFERROR($N46-IF($O46="",0,$O46),0))</f>
        <v/>
      </c>
      <c r="Q46" s="6" t="n"/>
      <c r="R46" s="5">
        <f>IF($B46="","",IFERROR(VLOOKUP(MONTH($B46),'GuV und Dashboard'!$N$6:$O$17,2,FALSE),""))</f>
        <v/>
      </c>
      <c r="S46" s="3" t="n"/>
    </row>
    <row r="47">
      <c r="A47" s="3" t="n"/>
      <c r="B47" s="4" t="n"/>
      <c r="C47" s="9">
        <f>IF($B47="","",YEAR($B47))</f>
        <v/>
      </c>
      <c r="D47" s="3" t="n"/>
      <c r="E47" s="3" t="n"/>
      <c r="F47" s="3" t="n"/>
      <c r="G47" s="3" t="n"/>
      <c r="H47" s="3" t="n"/>
      <c r="I47" s="3" t="n"/>
      <c r="J47" s="3" t="n"/>
      <c r="K47" s="3" t="n"/>
      <c r="L47" s="6" t="n"/>
      <c r="M47" s="6" t="n"/>
      <c r="N47" s="7" t="n"/>
      <c r="O47" s="7" t="n"/>
      <c r="P47" s="10">
        <f>IF($N47="","",IFERROR($N47-IF($O47="",0,$O47),0))</f>
        <v/>
      </c>
      <c r="Q47" s="6" t="n"/>
      <c r="R47" s="9">
        <f>IF($B47="","",IFERROR(VLOOKUP(MONTH($B47),'GuV und Dashboard'!$N$6:$O$17,2,FALSE),""))</f>
        <v/>
      </c>
      <c r="S47" s="3" t="n"/>
    </row>
    <row r="48">
      <c r="A48" s="3" t="n"/>
      <c r="B48" s="4" t="n"/>
      <c r="C48" s="5">
        <f>IF($B48="","",YEAR($B48))</f>
        <v/>
      </c>
      <c r="D48" s="3" t="n"/>
      <c r="E48" s="3" t="n"/>
      <c r="F48" s="3" t="n"/>
      <c r="G48" s="3" t="n"/>
      <c r="H48" s="3" t="n"/>
      <c r="I48" s="3" t="n"/>
      <c r="J48" s="3" t="n"/>
      <c r="K48" s="3" t="n"/>
      <c r="L48" s="6" t="n"/>
      <c r="M48" s="6" t="n"/>
      <c r="N48" s="7" t="n"/>
      <c r="O48" s="7" t="n"/>
      <c r="P48" s="8">
        <f>IF($N48="","",IFERROR($N48-IF($O48="",0,$O48),0))</f>
        <v/>
      </c>
      <c r="Q48" s="6" t="n"/>
      <c r="R48" s="5">
        <f>IF($B48="","",IFERROR(VLOOKUP(MONTH($B48),'GuV und Dashboard'!$N$6:$O$17,2,FALSE),""))</f>
        <v/>
      </c>
      <c r="S48" s="3" t="n"/>
    </row>
    <row r="49">
      <c r="A49" s="3" t="n"/>
      <c r="B49" s="4" t="n"/>
      <c r="C49" s="9">
        <f>IF($B49="","",YEAR($B49))</f>
        <v/>
      </c>
      <c r="D49" s="3" t="n"/>
      <c r="E49" s="3" t="n"/>
      <c r="F49" s="3" t="n"/>
      <c r="G49" s="3" t="n"/>
      <c r="H49" s="3" t="n"/>
      <c r="I49" s="3" t="n"/>
      <c r="J49" s="3" t="n"/>
      <c r="K49" s="3" t="n"/>
      <c r="L49" s="6" t="n"/>
      <c r="M49" s="6" t="n"/>
      <c r="N49" s="7" t="n"/>
      <c r="O49" s="7" t="n"/>
      <c r="P49" s="10">
        <f>IF($N49="","",IFERROR($N49-IF($O49="",0,$O49),0))</f>
        <v/>
      </c>
      <c r="Q49" s="6" t="n"/>
      <c r="R49" s="9">
        <f>IF($B49="","",IFERROR(VLOOKUP(MONTH($B49),'GuV und Dashboard'!$N$6:$O$17,2,FALSE),""))</f>
        <v/>
      </c>
      <c r="S49" s="3" t="n"/>
    </row>
    <row r="50">
      <c r="A50" s="3" t="n"/>
      <c r="B50" s="4" t="n"/>
      <c r="C50" s="5">
        <f>IF($B50="","",YEAR($B50))</f>
        <v/>
      </c>
      <c r="D50" s="3" t="n"/>
      <c r="E50" s="3" t="n"/>
      <c r="F50" s="3" t="n"/>
      <c r="G50" s="3" t="n"/>
      <c r="H50" s="3" t="n"/>
      <c r="I50" s="3" t="n"/>
      <c r="J50" s="3" t="n"/>
      <c r="K50" s="3" t="n"/>
      <c r="L50" s="6" t="n"/>
      <c r="M50" s="6" t="n"/>
      <c r="N50" s="7" t="n"/>
      <c r="O50" s="7" t="n"/>
      <c r="P50" s="8">
        <f>IF($N50="","",IFERROR($N50-IF($O50="",0,$O50),0))</f>
        <v/>
      </c>
      <c r="Q50" s="6" t="n"/>
      <c r="R50" s="5">
        <f>IF($B50="","",IFERROR(VLOOKUP(MONTH($B50),'GuV und Dashboard'!$N$6:$O$17,2,FALSE),""))</f>
        <v/>
      </c>
      <c r="S50" s="3" t="n"/>
    </row>
    <row r="51">
      <c r="A51" s="3" t="n"/>
      <c r="B51" s="4" t="n"/>
      <c r="C51" s="9">
        <f>IF($B51="","",YEAR($B51))</f>
        <v/>
      </c>
      <c r="D51" s="3" t="n"/>
      <c r="E51" s="3" t="n"/>
      <c r="F51" s="3" t="n"/>
      <c r="G51" s="3" t="n"/>
      <c r="H51" s="3" t="n"/>
      <c r="I51" s="3" t="n"/>
      <c r="J51" s="3" t="n"/>
      <c r="K51" s="3" t="n"/>
      <c r="L51" s="6" t="n"/>
      <c r="M51" s="6" t="n"/>
      <c r="N51" s="7" t="n"/>
      <c r="O51" s="7" t="n"/>
      <c r="P51" s="10">
        <f>IF($N51="","",IFERROR($N51-IF($O51="",0,$O51),0))</f>
        <v/>
      </c>
      <c r="Q51" s="6" t="n"/>
      <c r="R51" s="9">
        <f>IF($B51="","",IFERROR(VLOOKUP(MONTH($B51),'GuV und Dashboard'!$N$6:$O$17,2,FALSE),""))</f>
        <v/>
      </c>
      <c r="S51" s="3" t="n"/>
    </row>
    <row r="52">
      <c r="A52" s="3" t="n"/>
      <c r="B52" s="4" t="n"/>
      <c r="C52" s="5">
        <f>IF($B52="","",YEAR($B52))</f>
        <v/>
      </c>
      <c r="D52" s="3" t="n"/>
      <c r="E52" s="3" t="n"/>
      <c r="F52" s="3" t="n"/>
      <c r="G52" s="3" t="n"/>
      <c r="H52" s="3" t="n"/>
      <c r="I52" s="3" t="n"/>
      <c r="J52" s="3" t="n"/>
      <c r="K52" s="3" t="n"/>
      <c r="L52" s="6" t="n"/>
      <c r="M52" s="6" t="n"/>
      <c r="N52" s="7" t="n"/>
      <c r="O52" s="7" t="n"/>
      <c r="P52" s="8">
        <f>IF($N52="","",IFERROR($N52-IF($O52="",0,$O52),0))</f>
        <v/>
      </c>
      <c r="Q52" s="6" t="n"/>
      <c r="R52" s="5">
        <f>IF($B52="","",IFERROR(VLOOKUP(MONTH($B52),'GuV und Dashboard'!$N$6:$O$17,2,FALSE),""))</f>
        <v/>
      </c>
      <c r="S52" s="3" t="n"/>
    </row>
    <row r="53">
      <c r="A53" s="3" t="n"/>
      <c r="B53" s="4" t="n"/>
      <c r="C53" s="9">
        <f>IF($B53="","",YEAR($B53))</f>
        <v/>
      </c>
      <c r="D53" s="3" t="n"/>
      <c r="E53" s="3" t="n"/>
      <c r="F53" s="3" t="n"/>
      <c r="G53" s="3" t="n"/>
      <c r="H53" s="3" t="n"/>
      <c r="I53" s="3" t="n"/>
      <c r="J53" s="3" t="n"/>
      <c r="K53" s="3" t="n"/>
      <c r="L53" s="6" t="n"/>
      <c r="M53" s="6" t="n"/>
      <c r="N53" s="7" t="n"/>
      <c r="O53" s="7" t="n"/>
      <c r="P53" s="10">
        <f>IF($N53="","",IFERROR($N53-IF($O53="",0,$O53),0))</f>
        <v/>
      </c>
      <c r="Q53" s="6" t="n"/>
      <c r="R53" s="9">
        <f>IF($B53="","",IFERROR(VLOOKUP(MONTH($B53),'GuV und Dashboard'!$N$6:$O$17,2,FALSE),""))</f>
        <v/>
      </c>
      <c r="S53" s="3" t="n"/>
    </row>
    <row r="54">
      <c r="A54" s="3" t="n"/>
      <c r="B54" s="4" t="n"/>
      <c r="C54" s="5">
        <f>IF($B54="","",YEAR($B54))</f>
        <v/>
      </c>
      <c r="D54" s="3" t="n"/>
      <c r="E54" s="3" t="n"/>
      <c r="F54" s="3" t="n"/>
      <c r="G54" s="3" t="n"/>
      <c r="H54" s="3" t="n"/>
      <c r="I54" s="3" t="n"/>
      <c r="J54" s="3" t="n"/>
      <c r="K54" s="3" t="n"/>
      <c r="L54" s="6" t="n"/>
      <c r="M54" s="6" t="n"/>
      <c r="N54" s="7" t="n"/>
      <c r="O54" s="7" t="n"/>
      <c r="P54" s="8">
        <f>IF($N54="","",IFERROR($N54-IF($O54="",0,$O54),0))</f>
        <v/>
      </c>
      <c r="Q54" s="6" t="n"/>
      <c r="R54" s="5">
        <f>IF($B54="","",IFERROR(VLOOKUP(MONTH($B54),'GuV und Dashboard'!$N$6:$O$17,2,FALSE),""))</f>
        <v/>
      </c>
      <c r="S54" s="3" t="n"/>
    </row>
    <row r="55">
      <c r="A55" s="3" t="n"/>
      <c r="B55" s="4" t="n"/>
      <c r="C55" s="9">
        <f>IF($B55="","",YEAR($B55))</f>
        <v/>
      </c>
      <c r="D55" s="3" t="n"/>
      <c r="E55" s="3" t="n"/>
      <c r="F55" s="3" t="n"/>
      <c r="G55" s="3" t="n"/>
      <c r="H55" s="3" t="n"/>
      <c r="I55" s="3" t="n"/>
      <c r="J55" s="3" t="n"/>
      <c r="K55" s="3" t="n"/>
      <c r="L55" s="6" t="n"/>
      <c r="M55" s="6" t="n"/>
      <c r="N55" s="7" t="n"/>
      <c r="O55" s="7" t="n"/>
      <c r="P55" s="10">
        <f>IF($N55="","",IFERROR($N55-IF($O55="",0,$O55),0))</f>
        <v/>
      </c>
      <c r="Q55" s="6" t="n"/>
      <c r="R55" s="9">
        <f>IF($B55="","",IFERROR(VLOOKUP(MONTH($B55),'GuV und Dashboard'!$N$6:$O$17,2,FALSE),""))</f>
        <v/>
      </c>
      <c r="S55" s="3" t="n"/>
    </row>
    <row r="56">
      <c r="A56" s="3" t="n"/>
      <c r="B56" s="4" t="n"/>
      <c r="C56" s="5">
        <f>IF($B56="","",YEAR($B56))</f>
        <v/>
      </c>
      <c r="D56" s="3" t="n"/>
      <c r="E56" s="3" t="n"/>
      <c r="F56" s="3" t="n"/>
      <c r="G56" s="3" t="n"/>
      <c r="H56" s="3" t="n"/>
      <c r="I56" s="3" t="n"/>
      <c r="J56" s="3" t="n"/>
      <c r="K56" s="3" t="n"/>
      <c r="L56" s="6" t="n"/>
      <c r="M56" s="6" t="n"/>
      <c r="N56" s="7" t="n"/>
      <c r="O56" s="7" t="n"/>
      <c r="P56" s="8">
        <f>IF($N56="","",IFERROR($N56-IF($O56="",0,$O56),0))</f>
        <v/>
      </c>
      <c r="Q56" s="6" t="n"/>
      <c r="R56" s="5">
        <f>IF($B56="","",IFERROR(VLOOKUP(MONTH($B56),'GuV und Dashboard'!$N$6:$O$17,2,FALSE),""))</f>
        <v/>
      </c>
      <c r="S56" s="3" t="n"/>
    </row>
    <row r="57">
      <c r="A57" s="3" t="n"/>
      <c r="B57" s="4" t="n"/>
      <c r="C57" s="9">
        <f>IF($B57="","",YEAR($B57))</f>
        <v/>
      </c>
      <c r="D57" s="3" t="n"/>
      <c r="E57" s="3" t="n"/>
      <c r="F57" s="3" t="n"/>
      <c r="G57" s="3" t="n"/>
      <c r="H57" s="3" t="n"/>
      <c r="I57" s="3" t="n"/>
      <c r="J57" s="3" t="n"/>
      <c r="K57" s="3" t="n"/>
      <c r="L57" s="6" t="n"/>
      <c r="M57" s="6" t="n"/>
      <c r="N57" s="7" t="n"/>
      <c r="O57" s="7" t="n"/>
      <c r="P57" s="10">
        <f>IF($N57="","",IFERROR($N57-IF($O57="",0,$O57),0))</f>
        <v/>
      </c>
      <c r="Q57" s="6" t="n"/>
      <c r="R57" s="9">
        <f>IF($B57="","",IFERROR(VLOOKUP(MONTH($B57),'GuV und Dashboard'!$N$6:$O$17,2,FALSE),""))</f>
        <v/>
      </c>
      <c r="S57" s="3" t="n"/>
    </row>
    <row r="58">
      <c r="A58" s="3" t="n"/>
      <c r="B58" s="4" t="n"/>
      <c r="C58" s="5">
        <f>IF($B58="","",YEAR($B58))</f>
        <v/>
      </c>
      <c r="D58" s="3" t="n"/>
      <c r="E58" s="3" t="n"/>
      <c r="F58" s="3" t="n"/>
      <c r="G58" s="3" t="n"/>
      <c r="H58" s="3" t="n"/>
      <c r="I58" s="3" t="n"/>
      <c r="J58" s="3" t="n"/>
      <c r="K58" s="3" t="n"/>
      <c r="L58" s="6" t="n"/>
      <c r="M58" s="6" t="n"/>
      <c r="N58" s="7" t="n"/>
      <c r="O58" s="7" t="n"/>
      <c r="P58" s="8">
        <f>IF($N58="","",IFERROR($N58-IF($O58="",0,$O58),0))</f>
        <v/>
      </c>
      <c r="Q58" s="6" t="n"/>
      <c r="R58" s="5">
        <f>IF($B58="","",IFERROR(VLOOKUP(MONTH($B58),'GuV und Dashboard'!$N$6:$O$17,2,FALSE),""))</f>
        <v/>
      </c>
      <c r="S58" s="3" t="n"/>
    </row>
    <row r="59">
      <c r="A59" s="3" t="n"/>
      <c r="B59" s="4" t="n"/>
      <c r="C59" s="9">
        <f>IF($B59="","",YEAR($B59))</f>
        <v/>
      </c>
      <c r="D59" s="3" t="n"/>
      <c r="E59" s="3" t="n"/>
      <c r="F59" s="3" t="n"/>
      <c r="G59" s="3" t="n"/>
      <c r="H59" s="3" t="n"/>
      <c r="I59" s="3" t="n"/>
      <c r="J59" s="3" t="n"/>
      <c r="K59" s="3" t="n"/>
      <c r="L59" s="6" t="n"/>
      <c r="M59" s="6" t="n"/>
      <c r="N59" s="7" t="n"/>
      <c r="O59" s="7" t="n"/>
      <c r="P59" s="10">
        <f>IF($N59="","",IFERROR($N59-IF($O59="",0,$O59),0))</f>
        <v/>
      </c>
      <c r="Q59" s="6" t="n"/>
      <c r="R59" s="9">
        <f>IF($B59="","",IFERROR(VLOOKUP(MONTH($B59),'GuV und Dashboard'!$N$6:$O$17,2,FALSE),""))</f>
        <v/>
      </c>
      <c r="S59" s="3" t="n"/>
    </row>
    <row r="60">
      <c r="A60" s="3" t="n"/>
      <c r="B60" s="4" t="n"/>
      <c r="C60" s="5">
        <f>IF($B60="","",YEAR($B60))</f>
        <v/>
      </c>
      <c r="D60" s="3" t="n"/>
      <c r="E60" s="3" t="n"/>
      <c r="F60" s="3" t="n"/>
      <c r="G60" s="3" t="n"/>
      <c r="H60" s="3" t="n"/>
      <c r="I60" s="3" t="n"/>
      <c r="J60" s="3" t="n"/>
      <c r="K60" s="3" t="n"/>
      <c r="L60" s="6" t="n"/>
      <c r="M60" s="6" t="n"/>
      <c r="N60" s="7" t="n"/>
      <c r="O60" s="7" t="n"/>
      <c r="P60" s="8">
        <f>IF($N60="","",IFERROR($N60-IF($O60="",0,$O60),0))</f>
        <v/>
      </c>
      <c r="Q60" s="6" t="n"/>
      <c r="R60" s="5">
        <f>IF($B60="","",IFERROR(VLOOKUP(MONTH($B60),'GuV und Dashboard'!$N$6:$O$17,2,FALSE),""))</f>
        <v/>
      </c>
      <c r="S60" s="3" t="n"/>
    </row>
    <row r="61">
      <c r="A61" s="3" t="n"/>
      <c r="B61" s="4" t="n"/>
      <c r="C61" s="9">
        <f>IF($B61="","",YEAR($B61))</f>
        <v/>
      </c>
      <c r="D61" s="3" t="n"/>
      <c r="E61" s="3" t="n"/>
      <c r="F61" s="3" t="n"/>
      <c r="G61" s="3" t="n"/>
      <c r="H61" s="3" t="n"/>
      <c r="I61" s="3" t="n"/>
      <c r="J61" s="3" t="n"/>
      <c r="K61" s="3" t="n"/>
      <c r="L61" s="6" t="n"/>
      <c r="M61" s="6" t="n"/>
      <c r="N61" s="7" t="n"/>
      <c r="O61" s="7" t="n"/>
      <c r="P61" s="10">
        <f>IF($N61="","",IFERROR($N61-IF($O61="",0,$O61),0))</f>
        <v/>
      </c>
      <c r="Q61" s="6" t="n"/>
      <c r="R61" s="9">
        <f>IF($B61="","",IFERROR(VLOOKUP(MONTH($B61),'GuV und Dashboard'!$N$6:$O$17,2,FALSE),""))</f>
        <v/>
      </c>
      <c r="S61" s="3" t="n"/>
    </row>
    <row r="62">
      <c r="A62" s="3" t="n"/>
      <c r="B62" s="4" t="n"/>
      <c r="C62" s="5">
        <f>IF($B62="","",YEAR($B62))</f>
        <v/>
      </c>
      <c r="D62" s="3" t="n"/>
      <c r="E62" s="3" t="n"/>
      <c r="F62" s="3" t="n"/>
      <c r="G62" s="3" t="n"/>
      <c r="H62" s="3" t="n"/>
      <c r="I62" s="3" t="n"/>
      <c r="J62" s="3" t="n"/>
      <c r="K62" s="3" t="n"/>
      <c r="L62" s="6" t="n"/>
      <c r="M62" s="6" t="n"/>
      <c r="N62" s="7" t="n"/>
      <c r="O62" s="7" t="n"/>
      <c r="P62" s="8">
        <f>IF($N62="","",IFERROR($N62-IF($O62="",0,$O62),0))</f>
        <v/>
      </c>
      <c r="Q62" s="6" t="n"/>
      <c r="R62" s="5">
        <f>IF($B62="","",IFERROR(VLOOKUP(MONTH($B62),'GuV und Dashboard'!$N$6:$O$17,2,FALSE),""))</f>
        <v/>
      </c>
      <c r="S62" s="3" t="n"/>
    </row>
    <row r="63">
      <c r="A63" s="3" t="n"/>
      <c r="B63" s="4" t="n"/>
      <c r="C63" s="9">
        <f>IF($B63="","",YEAR($B63))</f>
        <v/>
      </c>
      <c r="D63" s="3" t="n"/>
      <c r="E63" s="3" t="n"/>
      <c r="F63" s="3" t="n"/>
      <c r="G63" s="3" t="n"/>
      <c r="H63" s="3" t="n"/>
      <c r="I63" s="3" t="n"/>
      <c r="J63" s="3" t="n"/>
      <c r="K63" s="3" t="n"/>
      <c r="L63" s="6" t="n"/>
      <c r="M63" s="6" t="n"/>
      <c r="N63" s="7" t="n"/>
      <c r="O63" s="7" t="n"/>
      <c r="P63" s="10">
        <f>IF($N63="","",IFERROR($N63-IF($O63="",0,$O63),0))</f>
        <v/>
      </c>
      <c r="Q63" s="6" t="n"/>
      <c r="R63" s="9">
        <f>IF($B63="","",IFERROR(VLOOKUP(MONTH($B63),'GuV und Dashboard'!$N$6:$O$17,2,FALSE),""))</f>
        <v/>
      </c>
      <c r="S63" s="3" t="n"/>
    </row>
    <row r="64">
      <c r="A64" s="3" t="n"/>
      <c r="B64" s="4" t="n"/>
      <c r="C64" s="5">
        <f>IF($B64="","",YEAR($B64))</f>
        <v/>
      </c>
      <c r="D64" s="3" t="n"/>
      <c r="E64" s="3" t="n"/>
      <c r="F64" s="3" t="n"/>
      <c r="G64" s="3" t="n"/>
      <c r="H64" s="3" t="n"/>
      <c r="I64" s="3" t="n"/>
      <c r="J64" s="3" t="n"/>
      <c r="K64" s="3" t="n"/>
      <c r="L64" s="6" t="n"/>
      <c r="M64" s="6" t="n"/>
      <c r="N64" s="7" t="n"/>
      <c r="O64" s="7" t="n"/>
      <c r="P64" s="8">
        <f>IF($N64="","",IFERROR($N64-IF($O64="",0,$O64),0))</f>
        <v/>
      </c>
      <c r="Q64" s="6" t="n"/>
      <c r="R64" s="5">
        <f>IF($B64="","",IFERROR(VLOOKUP(MONTH($B64),'GuV und Dashboard'!$N$6:$O$17,2,FALSE),""))</f>
        <v/>
      </c>
      <c r="S64" s="3" t="n"/>
    </row>
    <row r="65">
      <c r="A65" s="3" t="n"/>
      <c r="B65" s="4" t="n"/>
      <c r="C65" s="9">
        <f>IF($B65="","",YEAR($B65))</f>
        <v/>
      </c>
      <c r="D65" s="3" t="n"/>
      <c r="E65" s="3" t="n"/>
      <c r="F65" s="3" t="n"/>
      <c r="G65" s="3" t="n"/>
      <c r="H65" s="3" t="n"/>
      <c r="I65" s="3" t="n"/>
      <c r="J65" s="3" t="n"/>
      <c r="K65" s="3" t="n"/>
      <c r="L65" s="6" t="n"/>
      <c r="M65" s="6" t="n"/>
      <c r="N65" s="7" t="n"/>
      <c r="O65" s="7" t="n"/>
      <c r="P65" s="10">
        <f>IF($N65="","",IFERROR($N65-IF($O65="",0,$O65),0))</f>
        <v/>
      </c>
      <c r="Q65" s="6" t="n"/>
      <c r="R65" s="9">
        <f>IF($B65="","",IFERROR(VLOOKUP(MONTH($B65),'GuV und Dashboard'!$N$6:$O$17,2,FALSE),""))</f>
        <v/>
      </c>
      <c r="S65" s="3" t="n"/>
    </row>
    <row r="66">
      <c r="A66" s="3" t="n"/>
      <c r="B66" s="4" t="n"/>
      <c r="C66" s="5">
        <f>IF($B66="","",YEAR($B66))</f>
        <v/>
      </c>
      <c r="D66" s="3" t="n"/>
      <c r="E66" s="3" t="n"/>
      <c r="F66" s="3" t="n"/>
      <c r="G66" s="3" t="n"/>
      <c r="H66" s="3" t="n"/>
      <c r="I66" s="3" t="n"/>
      <c r="J66" s="3" t="n"/>
      <c r="K66" s="3" t="n"/>
      <c r="L66" s="6" t="n"/>
      <c r="M66" s="6" t="n"/>
      <c r="N66" s="7" t="n"/>
      <c r="O66" s="7" t="n"/>
      <c r="P66" s="8">
        <f>IF($N66="","",IFERROR($N66-IF($O66="",0,$O66),0))</f>
        <v/>
      </c>
      <c r="Q66" s="6" t="n"/>
      <c r="R66" s="5">
        <f>IF($B66="","",IFERROR(VLOOKUP(MONTH($B66),'GuV und Dashboard'!$N$6:$O$17,2,FALSE),""))</f>
        <v/>
      </c>
      <c r="S66" s="3" t="n"/>
    </row>
    <row r="67">
      <c r="A67" s="3" t="n"/>
      <c r="B67" s="4" t="n"/>
      <c r="C67" s="9">
        <f>IF($B67="","",YEAR($B67))</f>
        <v/>
      </c>
      <c r="D67" s="3" t="n"/>
      <c r="E67" s="3" t="n"/>
      <c r="F67" s="3" t="n"/>
      <c r="G67" s="3" t="n"/>
      <c r="H67" s="3" t="n"/>
      <c r="I67" s="3" t="n"/>
      <c r="J67" s="3" t="n"/>
      <c r="K67" s="3" t="n"/>
      <c r="L67" s="6" t="n"/>
      <c r="M67" s="6" t="n"/>
      <c r="N67" s="7" t="n"/>
      <c r="O67" s="7" t="n"/>
      <c r="P67" s="10">
        <f>IF($N67="","",IFERROR($N67-IF($O67="",0,$O67),0))</f>
        <v/>
      </c>
      <c r="Q67" s="6" t="n"/>
      <c r="R67" s="9">
        <f>IF($B67="","",IFERROR(VLOOKUP(MONTH($B67),'GuV und Dashboard'!$N$6:$O$17,2,FALSE),""))</f>
        <v/>
      </c>
      <c r="S67" s="3" t="n"/>
    </row>
    <row r="68">
      <c r="A68" s="3" t="n"/>
      <c r="B68" s="4" t="n"/>
      <c r="C68" s="5">
        <f>IF($B68="","",YEAR($B68))</f>
        <v/>
      </c>
      <c r="D68" s="3" t="n"/>
      <c r="E68" s="3" t="n"/>
      <c r="F68" s="3" t="n"/>
      <c r="G68" s="3" t="n"/>
      <c r="H68" s="3" t="n"/>
      <c r="I68" s="3" t="n"/>
      <c r="J68" s="3" t="n"/>
      <c r="K68" s="3" t="n"/>
      <c r="L68" s="6" t="n"/>
      <c r="M68" s="6" t="n"/>
      <c r="N68" s="7" t="n"/>
      <c r="O68" s="7" t="n"/>
      <c r="P68" s="8">
        <f>IF($N68="","",IFERROR($N68-IF($O68="",0,$O68),0))</f>
        <v/>
      </c>
      <c r="Q68" s="6" t="n"/>
      <c r="R68" s="5">
        <f>IF($B68="","",IFERROR(VLOOKUP(MONTH($B68),'GuV und Dashboard'!$N$6:$O$17,2,FALSE),""))</f>
        <v/>
      </c>
      <c r="S68" s="3" t="n"/>
    </row>
    <row r="69">
      <c r="A69" s="3" t="n"/>
      <c r="B69" s="4" t="n"/>
      <c r="C69" s="9">
        <f>IF($B69="","",YEAR($B69))</f>
        <v/>
      </c>
      <c r="D69" s="3" t="n"/>
      <c r="E69" s="3" t="n"/>
      <c r="F69" s="3" t="n"/>
      <c r="G69" s="3" t="n"/>
      <c r="H69" s="3" t="n"/>
      <c r="I69" s="3" t="n"/>
      <c r="J69" s="3" t="n"/>
      <c r="K69" s="3" t="n"/>
      <c r="L69" s="6" t="n"/>
      <c r="M69" s="6" t="n"/>
      <c r="N69" s="7" t="n"/>
      <c r="O69" s="7" t="n"/>
      <c r="P69" s="10">
        <f>IF($N69="","",IFERROR($N69-IF($O69="",0,$O69),0))</f>
        <v/>
      </c>
      <c r="Q69" s="6" t="n"/>
      <c r="R69" s="9">
        <f>IF($B69="","",IFERROR(VLOOKUP(MONTH($B69),'GuV und Dashboard'!$N$6:$O$17,2,FALSE),""))</f>
        <v/>
      </c>
      <c r="S69" s="3" t="n"/>
    </row>
    <row r="70">
      <c r="A70" s="3" t="n"/>
      <c r="B70" s="4" t="n"/>
      <c r="C70" s="5">
        <f>IF($B70="","",YEAR($B70))</f>
        <v/>
      </c>
      <c r="D70" s="3" t="n"/>
      <c r="E70" s="3" t="n"/>
      <c r="F70" s="3" t="n"/>
      <c r="G70" s="3" t="n"/>
      <c r="H70" s="3" t="n"/>
      <c r="I70" s="3" t="n"/>
      <c r="J70" s="3" t="n"/>
      <c r="K70" s="3" t="n"/>
      <c r="L70" s="6" t="n"/>
      <c r="M70" s="6" t="n"/>
      <c r="N70" s="7" t="n"/>
      <c r="O70" s="7" t="n"/>
      <c r="P70" s="8">
        <f>IF($N70="","",IFERROR($N70-IF($O70="",0,$O70),0))</f>
        <v/>
      </c>
      <c r="Q70" s="6" t="n"/>
      <c r="R70" s="5">
        <f>IF($B70="","",IFERROR(VLOOKUP(MONTH($B70),'GuV und Dashboard'!$N$6:$O$17,2,FALSE),""))</f>
        <v/>
      </c>
      <c r="S70" s="3" t="n"/>
    </row>
    <row r="71">
      <c r="A71" s="3" t="n"/>
      <c r="B71" s="4" t="n"/>
      <c r="C71" s="9">
        <f>IF($B71="","",YEAR($B71))</f>
        <v/>
      </c>
      <c r="D71" s="3" t="n"/>
      <c r="E71" s="3" t="n"/>
      <c r="F71" s="3" t="n"/>
      <c r="G71" s="3" t="n"/>
      <c r="H71" s="3" t="n"/>
      <c r="I71" s="3" t="n"/>
      <c r="J71" s="3" t="n"/>
      <c r="K71" s="3" t="n"/>
      <c r="L71" s="6" t="n"/>
      <c r="M71" s="6" t="n"/>
      <c r="N71" s="7" t="n"/>
      <c r="O71" s="7" t="n"/>
      <c r="P71" s="10">
        <f>IF($N71="","",IFERROR($N71-IF($O71="",0,$O71),0))</f>
        <v/>
      </c>
      <c r="Q71" s="6" t="n"/>
      <c r="R71" s="9">
        <f>IF($B71="","",IFERROR(VLOOKUP(MONTH($B71),'GuV und Dashboard'!$N$6:$O$17,2,FALSE),""))</f>
        <v/>
      </c>
      <c r="S71" s="3" t="n"/>
    </row>
    <row r="72">
      <c r="A72" s="3" t="n"/>
      <c r="B72" s="4" t="n"/>
      <c r="C72" s="5">
        <f>IF($B72="","",YEAR($B72))</f>
        <v/>
      </c>
      <c r="D72" s="3" t="n"/>
      <c r="E72" s="3" t="n"/>
      <c r="F72" s="3" t="n"/>
      <c r="G72" s="3" t="n"/>
      <c r="H72" s="3" t="n"/>
      <c r="I72" s="3" t="n"/>
      <c r="J72" s="3" t="n"/>
      <c r="K72" s="3" t="n"/>
      <c r="L72" s="6" t="n"/>
      <c r="M72" s="6" t="n"/>
      <c r="N72" s="7" t="n"/>
      <c r="O72" s="7" t="n"/>
      <c r="P72" s="8">
        <f>IF($N72="","",IFERROR($N72-IF($O72="",0,$O72),0))</f>
        <v/>
      </c>
      <c r="Q72" s="6" t="n"/>
      <c r="R72" s="5">
        <f>IF($B72="","",IFERROR(VLOOKUP(MONTH($B72),'GuV und Dashboard'!$N$6:$O$17,2,FALSE),""))</f>
        <v/>
      </c>
      <c r="S72" s="3" t="n"/>
    </row>
    <row r="73">
      <c r="A73" s="3" t="n"/>
      <c r="B73" s="4" t="n"/>
      <c r="C73" s="9">
        <f>IF($B73="","",YEAR($B73))</f>
        <v/>
      </c>
      <c r="D73" s="3" t="n"/>
      <c r="E73" s="3" t="n"/>
      <c r="F73" s="3" t="n"/>
      <c r="G73" s="3" t="n"/>
      <c r="H73" s="3" t="n"/>
      <c r="I73" s="3" t="n"/>
      <c r="J73" s="3" t="n"/>
      <c r="K73" s="3" t="n"/>
      <c r="L73" s="6" t="n"/>
      <c r="M73" s="6" t="n"/>
      <c r="N73" s="7" t="n"/>
      <c r="O73" s="7" t="n"/>
      <c r="P73" s="10">
        <f>IF($N73="","",IFERROR($N73-IF($O73="",0,$O73),0))</f>
        <v/>
      </c>
      <c r="Q73" s="6" t="n"/>
      <c r="R73" s="9">
        <f>IF($B73="","",IFERROR(VLOOKUP(MONTH($B73),'GuV und Dashboard'!$N$6:$O$17,2,FALSE),""))</f>
        <v/>
      </c>
      <c r="S73" s="3" t="n"/>
    </row>
    <row r="74">
      <c r="A74" s="3" t="n"/>
      <c r="B74" s="4" t="n"/>
      <c r="C74" s="5">
        <f>IF($B74="","",YEAR($B74))</f>
        <v/>
      </c>
      <c r="D74" s="3" t="n"/>
      <c r="E74" s="3" t="n"/>
      <c r="F74" s="3" t="n"/>
      <c r="G74" s="3" t="n"/>
      <c r="H74" s="3" t="n"/>
      <c r="I74" s="3" t="n"/>
      <c r="J74" s="3" t="n"/>
      <c r="K74" s="3" t="n"/>
      <c r="L74" s="6" t="n"/>
      <c r="M74" s="6" t="n"/>
      <c r="N74" s="7" t="n"/>
      <c r="O74" s="7" t="n"/>
      <c r="P74" s="8">
        <f>IF($N74="","",IFERROR($N74-IF($O74="",0,$O74),0))</f>
        <v/>
      </c>
      <c r="Q74" s="6" t="n"/>
      <c r="R74" s="5">
        <f>IF($B74="","",IFERROR(VLOOKUP(MONTH($B74),'GuV und Dashboard'!$N$6:$O$17,2,FALSE),""))</f>
        <v/>
      </c>
      <c r="S74" s="3" t="n"/>
    </row>
    <row r="75">
      <c r="A75" s="3" t="n"/>
      <c r="B75" s="4" t="n"/>
      <c r="C75" s="9">
        <f>IF($B75="","",YEAR($B75))</f>
        <v/>
      </c>
      <c r="D75" s="3" t="n"/>
      <c r="E75" s="3" t="n"/>
      <c r="F75" s="3" t="n"/>
      <c r="G75" s="3" t="n"/>
      <c r="H75" s="3" t="n"/>
      <c r="I75" s="3" t="n"/>
      <c r="J75" s="3" t="n"/>
      <c r="K75" s="3" t="n"/>
      <c r="L75" s="6" t="n"/>
      <c r="M75" s="6" t="n"/>
      <c r="N75" s="7" t="n"/>
      <c r="O75" s="7" t="n"/>
      <c r="P75" s="10">
        <f>IF($N75="","",IFERROR($N75-IF($O75="",0,$O75),0))</f>
        <v/>
      </c>
      <c r="Q75" s="6" t="n"/>
      <c r="R75" s="9">
        <f>IF($B75="","",IFERROR(VLOOKUP(MONTH($B75),'GuV und Dashboard'!$N$6:$O$17,2,FALSE),""))</f>
        <v/>
      </c>
      <c r="S75" s="3" t="n"/>
    </row>
    <row r="76">
      <c r="A76" s="3" t="n"/>
      <c r="B76" s="4" t="n"/>
      <c r="C76" s="5">
        <f>IF($B76="","",YEAR($B76))</f>
        <v/>
      </c>
      <c r="D76" s="3" t="n"/>
      <c r="E76" s="3" t="n"/>
      <c r="F76" s="3" t="n"/>
      <c r="G76" s="3" t="n"/>
      <c r="H76" s="3" t="n"/>
      <c r="I76" s="3" t="n"/>
      <c r="J76" s="3" t="n"/>
      <c r="K76" s="3" t="n"/>
      <c r="L76" s="6" t="n"/>
      <c r="M76" s="6" t="n"/>
      <c r="N76" s="7" t="n"/>
      <c r="O76" s="7" t="n"/>
      <c r="P76" s="8">
        <f>IF($N76="","",IFERROR($N76-IF($O76="",0,$O76),0))</f>
        <v/>
      </c>
      <c r="Q76" s="6" t="n"/>
      <c r="R76" s="5">
        <f>IF($B76="","",IFERROR(VLOOKUP(MONTH($B76),'GuV und Dashboard'!$N$6:$O$17,2,FALSE),""))</f>
        <v/>
      </c>
      <c r="S76" s="3" t="n"/>
    </row>
    <row r="77">
      <c r="A77" s="3" t="n"/>
      <c r="B77" s="4" t="n"/>
      <c r="C77" s="9">
        <f>IF($B77="","",YEAR($B77))</f>
        <v/>
      </c>
      <c r="D77" s="3" t="n"/>
      <c r="E77" s="3" t="n"/>
      <c r="F77" s="3" t="n"/>
      <c r="G77" s="3" t="n"/>
      <c r="H77" s="3" t="n"/>
      <c r="I77" s="3" t="n"/>
      <c r="J77" s="3" t="n"/>
      <c r="K77" s="3" t="n"/>
      <c r="L77" s="6" t="n"/>
      <c r="M77" s="6" t="n"/>
      <c r="N77" s="7" t="n"/>
      <c r="O77" s="7" t="n"/>
      <c r="P77" s="10">
        <f>IF($N77="","",IFERROR($N77-IF($O77="",0,$O77),0))</f>
        <v/>
      </c>
      <c r="Q77" s="6" t="n"/>
      <c r="R77" s="9">
        <f>IF($B77="","",IFERROR(VLOOKUP(MONTH($B77),'GuV und Dashboard'!$N$6:$O$17,2,FALSE),""))</f>
        <v/>
      </c>
      <c r="S77" s="3" t="n"/>
    </row>
    <row r="78">
      <c r="A78" s="3" t="n"/>
      <c r="B78" s="4" t="n"/>
      <c r="C78" s="5">
        <f>IF($B78="","",YEAR($B78))</f>
        <v/>
      </c>
      <c r="D78" s="3" t="n"/>
      <c r="E78" s="3" t="n"/>
      <c r="F78" s="3" t="n"/>
      <c r="G78" s="3" t="n"/>
      <c r="H78" s="3" t="n"/>
      <c r="I78" s="3" t="n"/>
      <c r="J78" s="3" t="n"/>
      <c r="K78" s="3" t="n"/>
      <c r="L78" s="6" t="n"/>
      <c r="M78" s="6" t="n"/>
      <c r="N78" s="7" t="n"/>
      <c r="O78" s="7" t="n"/>
      <c r="P78" s="8">
        <f>IF($N78="","",IFERROR($N78-IF($O78="",0,$O78),0))</f>
        <v/>
      </c>
      <c r="Q78" s="6" t="n"/>
      <c r="R78" s="5">
        <f>IF($B78="","",IFERROR(VLOOKUP(MONTH($B78),'GuV und Dashboard'!$N$6:$O$17,2,FALSE),""))</f>
        <v/>
      </c>
      <c r="S78" s="3" t="n"/>
    </row>
    <row r="79">
      <c r="A79" s="3" t="n"/>
      <c r="B79" s="4" t="n"/>
      <c r="C79" s="9">
        <f>IF($B79="","",YEAR($B79))</f>
        <v/>
      </c>
      <c r="D79" s="3" t="n"/>
      <c r="E79" s="3" t="n"/>
      <c r="F79" s="3" t="n"/>
      <c r="G79" s="3" t="n"/>
      <c r="H79" s="3" t="n"/>
      <c r="I79" s="3" t="n"/>
      <c r="J79" s="3" t="n"/>
      <c r="K79" s="3" t="n"/>
      <c r="L79" s="6" t="n"/>
      <c r="M79" s="6" t="n"/>
      <c r="N79" s="7" t="n"/>
      <c r="O79" s="7" t="n"/>
      <c r="P79" s="10">
        <f>IF($N79="","",IFERROR($N79-IF($O79="",0,$O79),0))</f>
        <v/>
      </c>
      <c r="Q79" s="6" t="n"/>
      <c r="R79" s="9">
        <f>IF($B79="","",IFERROR(VLOOKUP(MONTH($B79),'GuV und Dashboard'!$N$6:$O$17,2,FALSE),""))</f>
        <v/>
      </c>
      <c r="S79" s="3" t="n"/>
    </row>
    <row r="80">
      <c r="A80" s="3" t="n"/>
      <c r="B80" s="4" t="n"/>
      <c r="C80" s="5">
        <f>IF($B80="","",YEAR($B80))</f>
        <v/>
      </c>
      <c r="D80" s="3" t="n"/>
      <c r="E80" s="3" t="n"/>
      <c r="F80" s="3" t="n"/>
      <c r="G80" s="3" t="n"/>
      <c r="H80" s="3" t="n"/>
      <c r="I80" s="3" t="n"/>
      <c r="J80" s="3" t="n"/>
      <c r="K80" s="3" t="n"/>
      <c r="L80" s="6" t="n"/>
      <c r="M80" s="6" t="n"/>
      <c r="N80" s="7" t="n"/>
      <c r="O80" s="7" t="n"/>
      <c r="P80" s="8">
        <f>IF($N80="","",IFERROR($N80-IF($O80="",0,$O80),0))</f>
        <v/>
      </c>
      <c r="Q80" s="6" t="n"/>
      <c r="R80" s="5">
        <f>IF($B80="","",IFERROR(VLOOKUP(MONTH($B80),'GuV und Dashboard'!$N$6:$O$17,2,FALSE),""))</f>
        <v/>
      </c>
      <c r="S80" s="3" t="n"/>
    </row>
    <row r="81">
      <c r="A81" s="3" t="n"/>
      <c r="B81" s="4" t="n"/>
      <c r="C81" s="9">
        <f>IF($B81="","",YEAR($B81))</f>
        <v/>
      </c>
      <c r="D81" s="3" t="n"/>
      <c r="E81" s="3" t="n"/>
      <c r="F81" s="3" t="n"/>
      <c r="G81" s="3" t="n"/>
      <c r="H81" s="3" t="n"/>
      <c r="I81" s="3" t="n"/>
      <c r="J81" s="3" t="n"/>
      <c r="K81" s="3" t="n"/>
      <c r="L81" s="6" t="n"/>
      <c r="M81" s="6" t="n"/>
      <c r="N81" s="7" t="n"/>
      <c r="O81" s="7" t="n"/>
      <c r="P81" s="10">
        <f>IF($N81="","",IFERROR($N81-IF($O81="",0,$O81),0))</f>
        <v/>
      </c>
      <c r="Q81" s="6" t="n"/>
      <c r="R81" s="9">
        <f>IF($B81="","",IFERROR(VLOOKUP(MONTH($B81),'GuV und Dashboard'!$N$6:$O$17,2,FALSE),""))</f>
        <v/>
      </c>
      <c r="S81" s="3" t="n"/>
    </row>
    <row r="82">
      <c r="A82" s="3" t="n"/>
      <c r="B82" s="4" t="n"/>
      <c r="C82" s="5">
        <f>IF($B82="","",YEAR($B82))</f>
        <v/>
      </c>
      <c r="D82" s="3" t="n"/>
      <c r="E82" s="3" t="n"/>
      <c r="F82" s="3" t="n"/>
      <c r="G82" s="3" t="n"/>
      <c r="H82" s="3" t="n"/>
      <c r="I82" s="3" t="n"/>
      <c r="J82" s="3" t="n"/>
      <c r="K82" s="3" t="n"/>
      <c r="L82" s="6" t="n"/>
      <c r="M82" s="6" t="n"/>
      <c r="N82" s="7" t="n"/>
      <c r="O82" s="7" t="n"/>
      <c r="P82" s="8">
        <f>IF($N82="","",IFERROR($N82-IF($O82="",0,$O82),0))</f>
        <v/>
      </c>
      <c r="Q82" s="6" t="n"/>
      <c r="R82" s="5">
        <f>IF($B82="","",IFERROR(VLOOKUP(MONTH($B82),'GuV und Dashboard'!$N$6:$O$17,2,FALSE),""))</f>
        <v/>
      </c>
      <c r="S82" s="3" t="n"/>
    </row>
    <row r="83">
      <c r="A83" s="3" t="n"/>
      <c r="B83" s="4" t="n"/>
      <c r="C83" s="9">
        <f>IF($B83="","",YEAR($B83))</f>
        <v/>
      </c>
      <c r="D83" s="3" t="n"/>
      <c r="E83" s="3" t="n"/>
      <c r="F83" s="3" t="n"/>
      <c r="G83" s="3" t="n"/>
      <c r="H83" s="3" t="n"/>
      <c r="I83" s="3" t="n"/>
      <c r="J83" s="3" t="n"/>
      <c r="K83" s="3" t="n"/>
      <c r="L83" s="6" t="n"/>
      <c r="M83" s="6" t="n"/>
      <c r="N83" s="7" t="n"/>
      <c r="O83" s="7" t="n"/>
      <c r="P83" s="10">
        <f>IF($N83="","",IFERROR($N83-IF($O83="",0,$O83),0))</f>
        <v/>
      </c>
      <c r="Q83" s="6" t="n"/>
      <c r="R83" s="9">
        <f>IF($B83="","",IFERROR(VLOOKUP(MONTH($B83),'GuV und Dashboard'!$N$6:$O$17,2,FALSE),""))</f>
        <v/>
      </c>
      <c r="S83" s="3" t="n"/>
    </row>
    <row r="84">
      <c r="A84" s="3" t="n"/>
      <c r="B84" s="4" t="n"/>
      <c r="C84" s="5">
        <f>IF($B84="","",YEAR($B84))</f>
        <v/>
      </c>
      <c r="D84" s="3" t="n"/>
      <c r="E84" s="3" t="n"/>
      <c r="F84" s="3" t="n"/>
      <c r="G84" s="3" t="n"/>
      <c r="H84" s="3" t="n"/>
      <c r="I84" s="3" t="n"/>
      <c r="J84" s="3" t="n"/>
      <c r="K84" s="3" t="n"/>
      <c r="L84" s="6" t="n"/>
      <c r="M84" s="6" t="n"/>
      <c r="N84" s="7" t="n"/>
      <c r="O84" s="7" t="n"/>
      <c r="P84" s="8">
        <f>IF($N84="","",IFERROR($N84-IF($O84="",0,$O84),0))</f>
        <v/>
      </c>
      <c r="Q84" s="6" t="n"/>
      <c r="R84" s="5">
        <f>IF($B84="","",IFERROR(VLOOKUP(MONTH($B84),'GuV und Dashboard'!$N$6:$O$17,2,FALSE),""))</f>
        <v/>
      </c>
      <c r="S84" s="3" t="n"/>
    </row>
    <row r="85">
      <c r="A85" s="3" t="n"/>
      <c r="B85" s="4" t="n"/>
      <c r="C85" s="9">
        <f>IF($B85="","",YEAR($B85))</f>
        <v/>
      </c>
      <c r="D85" s="3" t="n"/>
      <c r="E85" s="3" t="n"/>
      <c r="F85" s="3" t="n"/>
      <c r="G85" s="3" t="n"/>
      <c r="H85" s="3" t="n"/>
      <c r="I85" s="3" t="n"/>
      <c r="J85" s="3" t="n"/>
      <c r="K85" s="3" t="n"/>
      <c r="L85" s="6" t="n"/>
      <c r="M85" s="6" t="n"/>
      <c r="N85" s="7" t="n"/>
      <c r="O85" s="7" t="n"/>
      <c r="P85" s="10">
        <f>IF($N85="","",IFERROR($N85-IF($O85="",0,$O85),0))</f>
        <v/>
      </c>
      <c r="Q85" s="6" t="n"/>
      <c r="R85" s="9">
        <f>IF($B85="","",IFERROR(VLOOKUP(MONTH($B85),'GuV und Dashboard'!$N$6:$O$17,2,FALSE),""))</f>
        <v/>
      </c>
      <c r="S85" s="3" t="n"/>
    </row>
    <row r="86">
      <c r="A86" s="3" t="n"/>
      <c r="B86" s="4" t="n"/>
      <c r="C86" s="5">
        <f>IF($B86="","",YEAR($B86))</f>
        <v/>
      </c>
      <c r="D86" s="3" t="n"/>
      <c r="E86" s="3" t="n"/>
      <c r="F86" s="3" t="n"/>
      <c r="G86" s="3" t="n"/>
      <c r="H86" s="3" t="n"/>
      <c r="I86" s="3" t="n"/>
      <c r="J86" s="3" t="n"/>
      <c r="K86" s="3" t="n"/>
      <c r="L86" s="6" t="n"/>
      <c r="M86" s="6" t="n"/>
      <c r="N86" s="7" t="n"/>
      <c r="O86" s="7" t="n"/>
      <c r="P86" s="8">
        <f>IF($N86="","",IFERROR($N86-IF($O86="",0,$O86),0))</f>
        <v/>
      </c>
      <c r="Q86" s="6" t="n"/>
      <c r="R86" s="5">
        <f>IF($B86="","",IFERROR(VLOOKUP(MONTH($B86),'GuV und Dashboard'!$N$6:$O$17,2,FALSE),""))</f>
        <v/>
      </c>
      <c r="S86" s="3" t="n"/>
    </row>
    <row r="87">
      <c r="A87" s="3" t="n"/>
      <c r="B87" s="4" t="n"/>
      <c r="C87" s="9">
        <f>IF($B87="","",YEAR($B87))</f>
        <v/>
      </c>
      <c r="D87" s="3" t="n"/>
      <c r="E87" s="3" t="n"/>
      <c r="F87" s="3" t="n"/>
      <c r="G87" s="3" t="n"/>
      <c r="H87" s="3" t="n"/>
      <c r="I87" s="3" t="n"/>
      <c r="J87" s="3" t="n"/>
      <c r="K87" s="3" t="n"/>
      <c r="L87" s="6" t="n"/>
      <c r="M87" s="6" t="n"/>
      <c r="N87" s="7" t="n"/>
      <c r="O87" s="7" t="n"/>
      <c r="P87" s="10">
        <f>IF($N87="","",IFERROR($N87-IF($O87="",0,$O87),0))</f>
        <v/>
      </c>
      <c r="Q87" s="6" t="n"/>
      <c r="R87" s="9">
        <f>IF($B87="","",IFERROR(VLOOKUP(MONTH($B87),'GuV und Dashboard'!$N$6:$O$17,2,FALSE),""))</f>
        <v/>
      </c>
      <c r="S87" s="3" t="n"/>
    </row>
    <row r="88">
      <c r="A88" s="3" t="n"/>
      <c r="B88" s="4" t="n"/>
      <c r="C88" s="5">
        <f>IF($B88="","",YEAR($B88))</f>
        <v/>
      </c>
      <c r="D88" s="3" t="n"/>
      <c r="E88" s="3" t="n"/>
      <c r="F88" s="3" t="n"/>
      <c r="G88" s="3" t="n"/>
      <c r="H88" s="3" t="n"/>
      <c r="I88" s="3" t="n"/>
      <c r="J88" s="3" t="n"/>
      <c r="K88" s="3" t="n"/>
      <c r="L88" s="6" t="n"/>
      <c r="M88" s="6" t="n"/>
      <c r="N88" s="7" t="n"/>
      <c r="O88" s="7" t="n"/>
      <c r="P88" s="8">
        <f>IF($N88="","",IFERROR($N88-IF($O88="",0,$O88),0))</f>
        <v/>
      </c>
      <c r="Q88" s="6" t="n"/>
      <c r="R88" s="5">
        <f>IF($B88="","",IFERROR(VLOOKUP(MONTH($B88),'GuV und Dashboard'!$N$6:$O$17,2,FALSE),""))</f>
        <v/>
      </c>
      <c r="S88" s="3" t="n"/>
    </row>
    <row r="89">
      <c r="A89" s="3" t="n"/>
      <c r="B89" s="4" t="n"/>
      <c r="C89" s="9">
        <f>IF($B89="","",YEAR($B89))</f>
        <v/>
      </c>
      <c r="D89" s="3" t="n"/>
      <c r="E89" s="3" t="n"/>
      <c r="F89" s="3" t="n"/>
      <c r="G89" s="3" t="n"/>
      <c r="H89" s="3" t="n"/>
      <c r="I89" s="3" t="n"/>
      <c r="J89" s="3" t="n"/>
      <c r="K89" s="3" t="n"/>
      <c r="L89" s="6" t="n"/>
      <c r="M89" s="6" t="n"/>
      <c r="N89" s="7" t="n"/>
      <c r="O89" s="7" t="n"/>
      <c r="P89" s="10">
        <f>IF($N89="","",IFERROR($N89-IF($O89="",0,$O89),0))</f>
        <v/>
      </c>
      <c r="Q89" s="6" t="n"/>
      <c r="R89" s="9">
        <f>IF($B89="","",IFERROR(VLOOKUP(MONTH($B89),'GuV und Dashboard'!$N$6:$O$17,2,FALSE),""))</f>
        <v/>
      </c>
      <c r="S89" s="3" t="n"/>
    </row>
    <row r="90">
      <c r="A90" s="3" t="n"/>
      <c r="B90" s="4" t="n"/>
      <c r="C90" s="5">
        <f>IF($B90="","",YEAR($B90))</f>
        <v/>
      </c>
      <c r="D90" s="3" t="n"/>
      <c r="E90" s="3" t="n"/>
      <c r="F90" s="3" t="n"/>
      <c r="G90" s="3" t="n"/>
      <c r="H90" s="3" t="n"/>
      <c r="I90" s="3" t="n"/>
      <c r="J90" s="3" t="n"/>
      <c r="K90" s="3" t="n"/>
      <c r="L90" s="6" t="n"/>
      <c r="M90" s="6" t="n"/>
      <c r="N90" s="7" t="n"/>
      <c r="O90" s="7" t="n"/>
      <c r="P90" s="8">
        <f>IF($N90="","",IFERROR($N90-IF($O90="",0,$O90),0))</f>
        <v/>
      </c>
      <c r="Q90" s="6" t="n"/>
      <c r="R90" s="5">
        <f>IF($B90="","",IFERROR(VLOOKUP(MONTH($B90),'GuV und Dashboard'!$N$6:$O$17,2,FALSE),""))</f>
        <v/>
      </c>
      <c r="S90" s="3" t="n"/>
    </row>
    <row r="91">
      <c r="A91" s="3" t="n"/>
      <c r="B91" s="4" t="n"/>
      <c r="C91" s="9">
        <f>IF($B91="","",YEAR($B91))</f>
        <v/>
      </c>
      <c r="D91" s="3" t="n"/>
      <c r="E91" s="3" t="n"/>
      <c r="F91" s="3" t="n"/>
      <c r="G91" s="3" t="n"/>
      <c r="H91" s="3" t="n"/>
      <c r="I91" s="3" t="n"/>
      <c r="J91" s="3" t="n"/>
      <c r="K91" s="3" t="n"/>
      <c r="L91" s="6" t="n"/>
      <c r="M91" s="6" t="n"/>
      <c r="N91" s="7" t="n"/>
      <c r="O91" s="7" t="n"/>
      <c r="P91" s="10">
        <f>IF($N91="","",IFERROR($N91-IF($O91="",0,$O91),0))</f>
        <v/>
      </c>
      <c r="Q91" s="6" t="n"/>
      <c r="R91" s="9">
        <f>IF($B91="","",IFERROR(VLOOKUP(MONTH($B91),'GuV und Dashboard'!$N$6:$O$17,2,FALSE),""))</f>
        <v/>
      </c>
      <c r="S91" s="3" t="n"/>
    </row>
    <row r="92">
      <c r="A92" s="3" t="n"/>
      <c r="B92" s="4" t="n"/>
      <c r="C92" s="5">
        <f>IF($B92="","",YEAR($B92))</f>
        <v/>
      </c>
      <c r="D92" s="3" t="n"/>
      <c r="E92" s="3" t="n"/>
      <c r="F92" s="3" t="n"/>
      <c r="G92" s="3" t="n"/>
      <c r="H92" s="3" t="n"/>
      <c r="I92" s="3" t="n"/>
      <c r="J92" s="3" t="n"/>
      <c r="K92" s="3" t="n"/>
      <c r="L92" s="6" t="n"/>
      <c r="M92" s="6" t="n"/>
      <c r="N92" s="7" t="n"/>
      <c r="O92" s="7" t="n"/>
      <c r="P92" s="8">
        <f>IF($N92="","",IFERROR($N92-IF($O92="",0,$O92),0))</f>
        <v/>
      </c>
      <c r="Q92" s="6" t="n"/>
      <c r="R92" s="5">
        <f>IF($B92="","",IFERROR(VLOOKUP(MONTH($B92),'GuV und Dashboard'!$N$6:$O$17,2,FALSE),""))</f>
        <v/>
      </c>
      <c r="S92" s="3" t="n"/>
    </row>
    <row r="93">
      <c r="A93" s="3" t="n"/>
      <c r="B93" s="4" t="n"/>
      <c r="C93" s="9">
        <f>IF($B93="","",YEAR($B93))</f>
        <v/>
      </c>
      <c r="D93" s="3" t="n"/>
      <c r="E93" s="3" t="n"/>
      <c r="F93" s="3" t="n"/>
      <c r="G93" s="3" t="n"/>
      <c r="H93" s="3" t="n"/>
      <c r="I93" s="3" t="n"/>
      <c r="J93" s="3" t="n"/>
      <c r="K93" s="3" t="n"/>
      <c r="L93" s="6" t="n"/>
      <c r="M93" s="6" t="n"/>
      <c r="N93" s="7" t="n"/>
      <c r="O93" s="7" t="n"/>
      <c r="P93" s="10">
        <f>IF($N93="","",IFERROR($N93-IF($O93="",0,$O93),0))</f>
        <v/>
      </c>
      <c r="Q93" s="6" t="n"/>
      <c r="R93" s="9">
        <f>IF($B93="","",IFERROR(VLOOKUP(MONTH($B93),'GuV und Dashboard'!$N$6:$O$17,2,FALSE),""))</f>
        <v/>
      </c>
      <c r="S93" s="3" t="n"/>
    </row>
    <row r="94">
      <c r="A94" s="3" t="n"/>
      <c r="B94" s="4" t="n"/>
      <c r="C94" s="5">
        <f>IF($B94="","",YEAR($B94))</f>
        <v/>
      </c>
      <c r="D94" s="3" t="n"/>
      <c r="E94" s="3" t="n"/>
      <c r="F94" s="3" t="n"/>
      <c r="G94" s="3" t="n"/>
      <c r="H94" s="3" t="n"/>
      <c r="I94" s="3" t="n"/>
      <c r="J94" s="3" t="n"/>
      <c r="K94" s="3" t="n"/>
      <c r="L94" s="6" t="n"/>
      <c r="M94" s="6" t="n"/>
      <c r="N94" s="7" t="n"/>
      <c r="O94" s="7" t="n"/>
      <c r="P94" s="8">
        <f>IF($N94="","",IFERROR($N94-IF($O94="",0,$O94),0))</f>
        <v/>
      </c>
      <c r="Q94" s="6" t="n"/>
      <c r="R94" s="5">
        <f>IF($B94="","",IFERROR(VLOOKUP(MONTH($B94),'GuV und Dashboard'!$N$6:$O$17,2,FALSE),""))</f>
        <v/>
      </c>
      <c r="S94" s="3" t="n"/>
    </row>
    <row r="95">
      <c r="A95" s="3" t="n"/>
      <c r="B95" s="4" t="n"/>
      <c r="C95" s="9">
        <f>IF($B95="","",YEAR($B95))</f>
        <v/>
      </c>
      <c r="D95" s="3" t="n"/>
      <c r="E95" s="3" t="n"/>
      <c r="F95" s="3" t="n"/>
      <c r="G95" s="3" t="n"/>
      <c r="H95" s="3" t="n"/>
      <c r="I95" s="3" t="n"/>
      <c r="J95" s="3" t="n"/>
      <c r="K95" s="3" t="n"/>
      <c r="L95" s="6" t="n"/>
      <c r="M95" s="6" t="n"/>
      <c r="N95" s="7" t="n"/>
      <c r="O95" s="7" t="n"/>
      <c r="P95" s="10">
        <f>IF($N95="","",IFERROR($N95-IF($O95="",0,$O95),0))</f>
        <v/>
      </c>
      <c r="Q95" s="6" t="n"/>
      <c r="R95" s="9">
        <f>IF($B95="","",IFERROR(VLOOKUP(MONTH($B95),'GuV und Dashboard'!$N$6:$O$17,2,FALSE),""))</f>
        <v/>
      </c>
      <c r="S95" s="3" t="n"/>
    </row>
    <row r="96">
      <c r="A96" s="3" t="n"/>
      <c r="B96" s="4" t="n"/>
      <c r="C96" s="5">
        <f>IF($B96="","",YEAR($B96))</f>
        <v/>
      </c>
      <c r="D96" s="3" t="n"/>
      <c r="E96" s="3" t="n"/>
      <c r="F96" s="3" t="n"/>
      <c r="G96" s="3" t="n"/>
      <c r="H96" s="3" t="n"/>
      <c r="I96" s="3" t="n"/>
      <c r="J96" s="3" t="n"/>
      <c r="K96" s="3" t="n"/>
      <c r="L96" s="6" t="n"/>
      <c r="M96" s="6" t="n"/>
      <c r="N96" s="7" t="n"/>
      <c r="O96" s="7" t="n"/>
      <c r="P96" s="8">
        <f>IF($N96="","",IFERROR($N96-IF($O96="",0,$O96),0))</f>
        <v/>
      </c>
      <c r="Q96" s="6" t="n"/>
      <c r="R96" s="5">
        <f>IF($B96="","",IFERROR(VLOOKUP(MONTH($B96),'GuV und Dashboard'!$N$6:$O$17,2,FALSE),""))</f>
        <v/>
      </c>
      <c r="S96" s="3" t="n"/>
    </row>
    <row r="97">
      <c r="A97" s="3" t="n"/>
      <c r="B97" s="4" t="n"/>
      <c r="C97" s="9">
        <f>IF($B97="","",YEAR($B97))</f>
        <v/>
      </c>
      <c r="D97" s="3" t="n"/>
      <c r="E97" s="3" t="n"/>
      <c r="F97" s="3" t="n"/>
      <c r="G97" s="3" t="n"/>
      <c r="H97" s="3" t="n"/>
      <c r="I97" s="3" t="n"/>
      <c r="J97" s="3" t="n"/>
      <c r="K97" s="3" t="n"/>
      <c r="L97" s="6" t="n"/>
      <c r="M97" s="6" t="n"/>
      <c r="N97" s="7" t="n"/>
      <c r="O97" s="7" t="n"/>
      <c r="P97" s="10">
        <f>IF($N97="","",IFERROR($N97-IF($O97="",0,$O97),0))</f>
        <v/>
      </c>
      <c r="Q97" s="6" t="n"/>
      <c r="R97" s="9">
        <f>IF($B97="","",IFERROR(VLOOKUP(MONTH($B97),'GuV und Dashboard'!$N$6:$O$17,2,FALSE),""))</f>
        <v/>
      </c>
      <c r="S97" s="3" t="n"/>
    </row>
    <row r="98">
      <c r="A98" s="3" t="n"/>
      <c r="B98" s="4" t="n"/>
      <c r="C98" s="5">
        <f>IF($B98="","",YEAR($B98))</f>
        <v/>
      </c>
      <c r="D98" s="3" t="n"/>
      <c r="E98" s="3" t="n"/>
      <c r="F98" s="3" t="n"/>
      <c r="G98" s="3" t="n"/>
      <c r="H98" s="3" t="n"/>
      <c r="I98" s="3" t="n"/>
      <c r="J98" s="3" t="n"/>
      <c r="K98" s="3" t="n"/>
      <c r="L98" s="6" t="n"/>
      <c r="M98" s="6" t="n"/>
      <c r="N98" s="7" t="n"/>
      <c r="O98" s="7" t="n"/>
      <c r="P98" s="8">
        <f>IF($N98="","",IFERROR($N98-IF($O98="",0,$O98),0))</f>
        <v/>
      </c>
      <c r="Q98" s="6" t="n"/>
      <c r="R98" s="5">
        <f>IF($B98="","",IFERROR(VLOOKUP(MONTH($B98),'GuV und Dashboard'!$N$6:$O$17,2,FALSE),""))</f>
        <v/>
      </c>
      <c r="S98" s="3" t="n"/>
    </row>
    <row r="99">
      <c r="A99" s="3" t="n"/>
      <c r="B99" s="4" t="n"/>
      <c r="C99" s="9">
        <f>IF($B99="","",YEAR($B99))</f>
        <v/>
      </c>
      <c r="D99" s="3" t="n"/>
      <c r="E99" s="3" t="n"/>
      <c r="F99" s="3" t="n"/>
      <c r="G99" s="3" t="n"/>
      <c r="H99" s="3" t="n"/>
      <c r="I99" s="3" t="n"/>
      <c r="J99" s="3" t="n"/>
      <c r="K99" s="3" t="n"/>
      <c r="L99" s="6" t="n"/>
      <c r="M99" s="6" t="n"/>
      <c r="N99" s="7" t="n"/>
      <c r="O99" s="7" t="n"/>
      <c r="P99" s="10">
        <f>IF($N99="","",IFERROR($N99-IF($O99="",0,$O99),0))</f>
        <v/>
      </c>
      <c r="Q99" s="6" t="n"/>
      <c r="R99" s="9">
        <f>IF($B99="","",IFERROR(VLOOKUP(MONTH($B99),'GuV und Dashboard'!$N$6:$O$17,2,FALSE),""))</f>
        <v/>
      </c>
      <c r="S99" s="3" t="n"/>
    </row>
    <row r="100">
      <c r="A100" s="3" t="n"/>
      <c r="B100" s="4" t="n"/>
      <c r="C100" s="5">
        <f>IF($B100="","",YEAR($B100))</f>
        <v/>
      </c>
      <c r="D100" s="3" t="n"/>
      <c r="E100" s="3" t="n"/>
      <c r="F100" s="3" t="n"/>
      <c r="G100" s="3" t="n"/>
      <c r="H100" s="3" t="n"/>
      <c r="I100" s="3" t="n"/>
      <c r="J100" s="3" t="n"/>
      <c r="K100" s="3" t="n"/>
      <c r="L100" s="6" t="n"/>
      <c r="M100" s="6" t="n"/>
      <c r="N100" s="7" t="n"/>
      <c r="O100" s="7" t="n"/>
      <c r="P100" s="8">
        <f>IF($N100="","",IFERROR($N100-IF($O100="",0,$O100),0))</f>
        <v/>
      </c>
      <c r="Q100" s="6" t="n"/>
      <c r="R100" s="5">
        <f>IF($B100="","",IFERROR(VLOOKUP(MONTH($B100),'GuV und Dashboard'!$N$6:$O$17,2,FALSE),""))</f>
        <v/>
      </c>
      <c r="S100" s="3" t="n"/>
    </row>
    <row r="101">
      <c r="A101" s="3" t="n"/>
      <c r="B101" s="4" t="n"/>
      <c r="C101" s="9">
        <f>IF($B101="","",YEAR($B101))</f>
        <v/>
      </c>
      <c r="D101" s="3" t="n"/>
      <c r="E101" s="3" t="n"/>
      <c r="F101" s="3" t="n"/>
      <c r="G101" s="3" t="n"/>
      <c r="H101" s="3" t="n"/>
      <c r="I101" s="3" t="n"/>
      <c r="J101" s="3" t="n"/>
      <c r="K101" s="3" t="n"/>
      <c r="L101" s="6" t="n"/>
      <c r="M101" s="6" t="n"/>
      <c r="N101" s="7" t="n"/>
      <c r="O101" s="7" t="n"/>
      <c r="P101" s="10">
        <f>IF($N101="","",IFERROR($N101-IF($O101="",0,$O101),0))</f>
        <v/>
      </c>
      <c r="Q101" s="6" t="n"/>
      <c r="R101" s="9">
        <f>IF($B101="","",IFERROR(VLOOKUP(MONTH($B101),'GuV und Dashboard'!$N$6:$O$17,2,FALSE),""))</f>
        <v/>
      </c>
      <c r="S101" s="3" t="n"/>
    </row>
    <row r="102">
      <c r="A102" s="3" t="n"/>
      <c r="B102" s="4" t="n"/>
      <c r="C102" s="5">
        <f>IF($B102="","",YEAR($B102))</f>
        <v/>
      </c>
      <c r="D102" s="3" t="n"/>
      <c r="E102" s="3" t="n"/>
      <c r="F102" s="3" t="n"/>
      <c r="G102" s="3" t="n"/>
      <c r="H102" s="3" t="n"/>
      <c r="I102" s="3" t="n"/>
      <c r="J102" s="3" t="n"/>
      <c r="K102" s="3" t="n"/>
      <c r="L102" s="6" t="n"/>
      <c r="M102" s="6" t="n"/>
      <c r="N102" s="7" t="n"/>
      <c r="O102" s="7" t="n"/>
      <c r="P102" s="8">
        <f>IF($N102="","",IFERROR($N102-IF($O102="",0,$O102),0))</f>
        <v/>
      </c>
      <c r="Q102" s="6" t="n"/>
      <c r="R102" s="5">
        <f>IF($B102="","",IFERROR(VLOOKUP(MONTH($B102),'GuV und Dashboard'!$N$6:$O$17,2,FALSE),""))</f>
        <v/>
      </c>
      <c r="S102" s="3" t="n"/>
    </row>
    <row r="103">
      <c r="A103" s="3" t="n"/>
      <c r="B103" s="4" t="n"/>
      <c r="C103" s="9">
        <f>IF($B103="","",YEAR($B103))</f>
        <v/>
      </c>
      <c r="D103" s="3" t="n"/>
      <c r="E103" s="3" t="n"/>
      <c r="F103" s="3" t="n"/>
      <c r="G103" s="3" t="n"/>
      <c r="H103" s="3" t="n"/>
      <c r="I103" s="3" t="n"/>
      <c r="J103" s="3" t="n"/>
      <c r="K103" s="3" t="n"/>
      <c r="L103" s="6" t="n"/>
      <c r="M103" s="6" t="n"/>
      <c r="N103" s="7" t="n"/>
      <c r="O103" s="7" t="n"/>
      <c r="P103" s="10">
        <f>IF($N103="","",IFERROR($N103-IF($O103="",0,$O103),0))</f>
        <v/>
      </c>
      <c r="Q103" s="6" t="n"/>
      <c r="R103" s="9">
        <f>IF($B103="","",IFERROR(VLOOKUP(MONTH($B103),'GuV und Dashboard'!$N$6:$O$17,2,FALSE),""))</f>
        <v/>
      </c>
      <c r="S103" s="3" t="n"/>
    </row>
    <row r="104">
      <c r="A104" s="3" t="n"/>
      <c r="B104" s="4" t="n"/>
      <c r="C104" s="5">
        <f>IF($B104="","",YEAR($B104))</f>
        <v/>
      </c>
      <c r="D104" s="3" t="n"/>
      <c r="E104" s="3" t="n"/>
      <c r="F104" s="3" t="n"/>
      <c r="G104" s="3" t="n"/>
      <c r="H104" s="3" t="n"/>
      <c r="I104" s="3" t="n"/>
      <c r="J104" s="3" t="n"/>
      <c r="K104" s="3" t="n"/>
      <c r="L104" s="6" t="n"/>
      <c r="M104" s="6" t="n"/>
      <c r="N104" s="7" t="n"/>
      <c r="O104" s="7" t="n"/>
      <c r="P104" s="8">
        <f>IF($N104="","",IFERROR($N104-IF($O104="",0,$O104),0))</f>
        <v/>
      </c>
      <c r="Q104" s="6" t="n"/>
      <c r="R104" s="5">
        <f>IF($B104="","",IFERROR(VLOOKUP(MONTH($B104),'GuV und Dashboard'!$N$6:$O$17,2,FALSE),""))</f>
        <v/>
      </c>
      <c r="S104" s="3" t="n"/>
    </row>
  </sheetData>
  <autoFilter ref="A3:S104"/>
  <mergeCells count="1">
    <mergeCell ref="A1:S1"/>
  </mergeCells>
  <conditionalFormatting sqref="N4:P104">
    <cfRule type="cellIs" priority="1" operator="lessThan" dxfId="0">
      <formula>0</formula>
    </cfRule>
  </conditionalFormatting>
  <conditionalFormatting sqref="Q4:Q104">
    <cfRule type="expression" priority="2" dxfId="0">
      <formula>$Q4="Offen"</formula>
    </cfRule>
    <cfRule type="expression" priority="3" dxfId="1">
      <formula>$Q4="Teilweise bezahlt"</formula>
    </cfRule>
  </conditionalFormatting>
  <dataValidations count="8">
    <dataValidation sqref="B4:B104" showErrorMessage="1" showInputMessage="1" allowBlank="1" type="date" operator="between">
      <formula1>DATE(1900,1,1)</formula1>
      <formula2>DATE(2100,12,31)</formula2>
    </dataValidation>
    <dataValidation sqref="D4:D104" showErrorMessage="1" showInputMessage="1" allowBlank="1" type="list">
      <formula1>"Thomas Becker,Sabine Müller,Andreas Schneider,Petra Wagner,Michael Hoffmann,Julia Richter,Stefan Weber,Becker Immobilien GmbH"</formula1>
    </dataValidation>
    <dataValidation sqref="J4:J104" showErrorMessage="1" showInputMessage="1" allowBlank="1" type="list">
      <formula1>"Kaltmiete,Stellplatzmiete,Nebenkostenvorauszahlung,Sonstige Einnahmen"</formula1>
    </dataValidation>
    <dataValidation sqref="K4:K104" showErrorMessage="1" showInputMessage="1" allowBlank="1" type="list">
      <formula1>"Betriebskosten,Instandhaltung und Reparaturen,Hausverwaltung,Versicherungen,Grundsteuer,Darlehenszinsen,Sonstige Werbungskosten,Mietausfall"</formula1>
    </dataValidation>
    <dataValidation sqref="L4:L104" showErrorMessage="1" showInputMessage="1" allowBlank="1" type="list">
      <formula1>"Ja,Nein,Teilweise"</formula1>
    </dataValidation>
    <dataValidation sqref="M4:M104" showErrorMessage="1" showInputMessage="1" allowBlank="1" type="list">
      <formula1>"Ja,Nein"</formula1>
    </dataValidation>
    <dataValidation sqref="N4:O104" showErrorMessage="1" showInputMessage="1" allowBlank="1" type="decimal" operator="between">
      <formula1>-1000000</formula1>
      <formula2>1000000</formula2>
    </dataValidation>
    <dataValidation sqref="Q4:Q104" showErrorMessage="1" showInputMessage="1" allowBlank="1" type="list">
      <formula1>"Bezahlt,Teilweise bezahlt,Offen,Storniert"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4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4" customWidth="1" min="3" max="3"/>
    <col width="14" customWidth="1" min="4" max="4"/>
    <col width="14" customWidth="1" min="5" max="5"/>
    <col width="14" customWidth="1" min="6" max="6"/>
    <col width="14" customWidth="1" min="7" max="7"/>
    <col width="4" customWidth="1" min="8" max="8"/>
    <col width="31" customWidth="1" min="9" max="9"/>
    <col width="24" customWidth="1" min="10" max="10"/>
    <col width="4" customWidth="1" min="11" max="11"/>
    <col width="4" customWidth="1" min="12" max="12"/>
    <col width="4" customWidth="1" min="13" max="13"/>
    <col width="29" customWidth="1" min="14" max="14"/>
    <col width="15" customWidth="1" min="15" max="15"/>
    <col width="17" customWidth="1" min="16" max="16"/>
    <col width="17" customWidth="1" min="17" max="17"/>
    <col width="17" customWidth="1" min="18" max="18"/>
    <col width="4" customWidth="1" min="19" max="19"/>
    <col width="29" customWidth="1" min="20" max="20"/>
    <col width="17" customWidth="1" min="21" max="21"/>
  </cols>
  <sheetData>
    <row r="1" ht="28" customHeight="1">
      <c r="A1" s="1" t="inlineStr">
        <is>
          <t>Gewinn- und Verlustrechnung Vermietung – Dashboard</t>
        </is>
      </c>
    </row>
    <row r="2">
      <c r="A2" s="11" t="inlineStr">
        <is>
          <t>Auswertungsjahr</t>
        </is>
      </c>
      <c r="B2" s="12" t="n">
        <v>2026</v>
      </c>
      <c r="I2" s="2" t="inlineStr">
        <is>
          <t>Kennzahlen</t>
        </is>
      </c>
      <c r="J2" s="2" t="inlineStr">
        <is>
          <t>Wert</t>
        </is>
      </c>
    </row>
    <row r="3">
      <c r="A3" s="11" t="inlineStr">
        <is>
          <t>Kaufpreis</t>
        </is>
      </c>
      <c r="B3" s="13" t="n">
        <v>360000</v>
      </c>
      <c r="I3" s="14" t="inlineStr">
        <is>
          <t>Jahresgesamterträge Kaltmiete</t>
        </is>
      </c>
      <c r="J3" s="8">
        <f>SUMIFS('Buchungen'!$N$4:$N$104,'Buchungen'!$B$4:$B$104,"&gt;="&amp;DATE($B$2,1,1),'Buchungen'!$B$4:$B$104,"&lt;="&amp;DATE($B$2,12,31),'Buchungen'!$J$4:$J$104,"Kaltmiete")</f>
        <v/>
      </c>
    </row>
    <row r="4">
      <c r="A4" s="11" t="inlineStr">
        <is>
          <t>Gebäudewert</t>
        </is>
      </c>
      <c r="B4" s="13" t="n">
        <v>270000</v>
      </c>
      <c r="I4" s="11" t="inlineStr">
        <is>
          <t>Umlagefähige Kosten</t>
        </is>
      </c>
      <c r="J4" s="8">
        <f>SUMIFS('Buchungen'!$N$4:$N$104,'Buchungen'!$L$4:$L$104,"Ja",'Buchungen'!$K$4:$K$104,"&lt;&gt;")</f>
        <v/>
      </c>
    </row>
    <row r="5">
      <c r="A5" s="11" t="inlineStr">
        <is>
          <t>AfA-Satz</t>
        </is>
      </c>
      <c r="B5" s="15" t="n">
        <v>0.02</v>
      </c>
      <c r="I5" s="14" t="inlineStr">
        <is>
          <t>Steuerlich absetzbare Kosten</t>
        </is>
      </c>
      <c r="J5" s="8">
        <f>SUMIFS('Buchungen'!$N$4:$N$104,'Buchungen'!$M$4:$M$104,"Ja",'Buchungen'!$C$4:$C$104,$B$2)</f>
        <v/>
      </c>
      <c r="N5" s="16" t="inlineStr">
        <is>
          <t>Monat Nr.</t>
        </is>
      </c>
      <c r="O5" s="16" t="inlineStr">
        <is>
          <t>Monatsname</t>
        </is>
      </c>
    </row>
    <row r="6">
      <c r="A6" s="17" t="inlineStr">
        <is>
          <t>Einnahmen</t>
        </is>
      </c>
      <c r="B6" s="17" t="inlineStr">
        <is>
          <t>Betrag</t>
        </is>
      </c>
      <c r="I6" s="11" t="inlineStr">
        <is>
          <t>Offene Buchungen</t>
        </is>
      </c>
      <c r="J6" s="18">
        <f>COUNTIF('Buchungen'!$Q$4:$Q$104,"Offen")</f>
        <v/>
      </c>
      <c r="N6" s="19" t="n">
        <v>1</v>
      </c>
      <c r="O6" s="20" t="inlineStr">
        <is>
          <t>Januar</t>
        </is>
      </c>
    </row>
    <row r="7">
      <c r="A7" s="21" t="inlineStr">
        <is>
          <t>Kaltmieten</t>
        </is>
      </c>
      <c r="B7" s="8">
        <f>SUMIFS('Buchungen'!$N$4:$N$104,'Buchungen'!$J$4:$J$104,"Kaltmiete",'Buchungen'!$C$4:$C$104,$B$2)</f>
        <v/>
      </c>
      <c r="I7" s="14" t="inlineStr">
        <is>
          <t>Durchschnittlicher Buchungsbetrag</t>
        </is>
      </c>
      <c r="J7" s="8">
        <f>IFERROR(AVERAGE('Buchungen'!$N$4:$N$104),0)</f>
        <v/>
      </c>
      <c r="N7" s="22" t="n">
        <v>2</v>
      </c>
      <c r="O7" s="23" t="inlineStr">
        <is>
          <t>Februar</t>
        </is>
      </c>
    </row>
    <row r="8">
      <c r="A8" s="24" t="inlineStr">
        <is>
          <t>Stellplatz- und sonstige Mieten</t>
        </is>
      </c>
      <c r="B8" s="8">
        <f>SUMIFS('Buchungen'!$N$4:$N$104,'Buchungen'!$J$4:$J$104,"Stellplatzmiete",'Buchungen'!$C$4:$C$104,$B$2)</f>
        <v/>
      </c>
      <c r="I8" s="11" t="inlineStr">
        <is>
          <t>Monatliche Durchschnittseinnahmen</t>
        </is>
      </c>
      <c r="J8" s="8">
        <f>IFERROR(AVERAGE($B$7:$B$10),0)</f>
        <v/>
      </c>
      <c r="N8" s="19" t="n">
        <v>3</v>
      </c>
      <c r="O8" s="20" t="inlineStr">
        <is>
          <t>März</t>
        </is>
      </c>
    </row>
    <row r="9">
      <c r="A9" s="21" t="inlineStr">
        <is>
          <t>Nebenkostenvorauszahlungen</t>
        </is>
      </c>
      <c r="B9" s="8">
        <f>SUMIFS('Buchungen'!$N$4:$N$104,'Buchungen'!$J$4:$J$104,"Nebenkostenvorauszahlung",'Buchungen'!$C$4:$C$104,$B$2)</f>
        <v/>
      </c>
      <c r="I9" s="14" t="inlineStr">
        <is>
          <t>Anzahl Buchungen</t>
        </is>
      </c>
      <c r="J9" s="18">
        <f>COUNTIF('Buchungen'!$C$4:$C$104,$B$2)</f>
        <v/>
      </c>
      <c r="N9" s="22" t="n">
        <v>4</v>
      </c>
      <c r="O9" s="23" t="inlineStr">
        <is>
          <t>April</t>
        </is>
      </c>
    </row>
    <row r="10">
      <c r="A10" s="24" t="inlineStr">
        <is>
          <t>Sonstige Einnahmen</t>
        </is>
      </c>
      <c r="B10" s="8">
        <f>SUMIFS('Buchungen'!$N$4:$N$104,'Buchungen'!$J$4:$J$104,"Sonstige Einnahmen",'Buchungen'!$C$4:$C$104,$B$2)</f>
        <v/>
      </c>
      <c r="I10" s="11" t="inlineStr">
        <is>
          <t>Zahlungsstatus-Warnung</t>
        </is>
      </c>
      <c r="J10" s="25">
        <f>IF(COUNTIFS('Buchungen'!$Q$4:$Q$104,"Offen",'Buchungen'!$C$4:$C$104,$B$2)&gt;0,"Offene Zahlungen prüfen","Alle Zahlungen erfasst")</f>
        <v/>
      </c>
      <c r="N10" s="19" t="n">
        <v>5</v>
      </c>
      <c r="O10" s="20" t="inlineStr">
        <is>
          <t>Mai</t>
        </is>
      </c>
    </row>
    <row r="11">
      <c r="A11" s="26" t="inlineStr">
        <is>
          <t>Summe Einnahmen</t>
        </is>
      </c>
      <c r="B11" s="27">
        <f>SUM($B$7:$B$10)</f>
        <v/>
      </c>
      <c r="N11" s="22" t="n">
        <v>6</v>
      </c>
      <c r="O11" s="23" t="inlineStr">
        <is>
          <t>Juni</t>
        </is>
      </c>
    </row>
    <row r="12">
      <c r="I12" s="11" t="inlineStr">
        <is>
          <t>Nettomietrendite</t>
        </is>
      </c>
      <c r="J12" s="28">
        <f>IFERROR(($B$11-$B$22)/$B$3,0)</f>
        <v/>
      </c>
      <c r="N12" s="19" t="n">
        <v>7</v>
      </c>
      <c r="O12" s="20" t="inlineStr">
        <is>
          <t>Juli</t>
        </is>
      </c>
    </row>
    <row r="13">
      <c r="A13" s="17" t="inlineStr">
        <is>
          <t>Ausgaben</t>
        </is>
      </c>
      <c r="B13" s="17" t="inlineStr">
        <is>
          <t>Betrag</t>
        </is>
      </c>
      <c r="I13" s="14" t="inlineStr">
        <is>
          <t>Kostenquote</t>
        </is>
      </c>
      <c r="J13" s="28">
        <f>IFERROR($B$22/$B$11,0)</f>
        <v/>
      </c>
      <c r="N13" s="22" t="n">
        <v>8</v>
      </c>
      <c r="O13" s="23" t="inlineStr">
        <is>
          <t>August</t>
        </is>
      </c>
    </row>
    <row r="14">
      <c r="A14" s="24" t="inlineStr">
        <is>
          <t>Umlagefähige Betriebskosten</t>
        </is>
      </c>
      <c r="B14" s="8">
        <f>SUMIFS('Buchungen'!$N$4:$N$104,'Buchungen'!$K$4:$K$104,"Betriebskosten",'Buchungen'!$L$4:$L$104,"Ja",'Buchungen'!$C$4:$C$104,$B$2)</f>
        <v/>
      </c>
      <c r="I14" s="11" t="inlineStr">
        <is>
          <t>Leerstands-/Mietausfallquote</t>
        </is>
      </c>
      <c r="J14" s="28">
        <f>IFERROR(SUMIFS('Buchungen'!$N$4:$N$104,'Buchungen'!$K$4:$K$104,"Mietausfall",'Buchungen'!$C$4:$C$104,$B$2)/$B$7,0)</f>
        <v/>
      </c>
      <c r="N14" s="19" t="n">
        <v>9</v>
      </c>
      <c r="O14" s="20" t="inlineStr">
        <is>
          <t>September</t>
        </is>
      </c>
    </row>
    <row r="15">
      <c r="A15" s="21" t="inlineStr">
        <is>
          <t>Nicht umlagefähige Betriebskosten</t>
        </is>
      </c>
      <c r="B15" s="8">
        <f>SUMIFS('Buchungen'!$N$4:$N$104,'Buchungen'!$K$4:$K$104,"Betriebskosten",'Buchungen'!$L$4:$L$104,"Nein",'Buchungen'!$C$4:$C$104,$B$2)</f>
        <v/>
      </c>
      <c r="N15" s="22" t="n">
        <v>10</v>
      </c>
      <c r="O15" s="23" t="inlineStr">
        <is>
          <t>Oktober</t>
        </is>
      </c>
    </row>
    <row r="16">
      <c r="A16" s="24" t="inlineStr">
        <is>
          <t>Instandhaltung und Reparaturen</t>
        </is>
      </c>
      <c r="B16" s="8">
        <f>SUMIFS('Buchungen'!$N$4:$N$104,'Buchungen'!$K$4:$K$104,"Instandhaltung und Reparaturen",'Buchungen'!$C$4:$C$104,$B$2)</f>
        <v/>
      </c>
      <c r="N16" s="19" t="n">
        <v>11</v>
      </c>
      <c r="O16" s="20" t="inlineStr">
        <is>
          <t>November</t>
        </is>
      </c>
    </row>
    <row r="17">
      <c r="A17" s="21" t="inlineStr">
        <is>
          <t>Hausverwaltung</t>
        </is>
      </c>
      <c r="B17" s="8">
        <f>SUMIFS('Buchungen'!$N$4:$N$104,'Buchungen'!$K$4:$K$104,"Hausverwaltung",'Buchungen'!$C$4:$C$104,$B$2)</f>
        <v/>
      </c>
      <c r="N17" s="22" t="n">
        <v>12</v>
      </c>
      <c r="O17" s="23" t="inlineStr">
        <is>
          <t>Dezember</t>
        </is>
      </c>
    </row>
    <row r="18">
      <c r="A18" s="24" t="inlineStr">
        <is>
          <t>Versicherungen</t>
        </is>
      </c>
      <c r="B18" s="8">
        <f>SUMIFS('Buchungen'!$N$4:$N$104,'Buchungen'!$K$4:$K$104,"Versicherungen",'Buchungen'!$C$4:$C$104,$B$2)</f>
        <v/>
      </c>
    </row>
    <row r="19">
      <c r="A19" s="21" t="inlineStr">
        <is>
          <t>Grundsteuer</t>
        </is>
      </c>
      <c r="B19" s="8">
        <f>SUMIFS('Buchungen'!$N$4:$N$104,'Buchungen'!$K$4:$K$104,"Grundsteuer",'Buchungen'!$C$4:$C$104,$B$2)</f>
        <v/>
      </c>
    </row>
    <row r="20">
      <c r="A20" s="24" t="inlineStr">
        <is>
          <t>Darlehenszinsen</t>
        </is>
      </c>
      <c r="B20" s="8">
        <f>SUMIFS('Buchungen'!$N$4:$N$104,'Buchungen'!$K$4:$K$104,"Darlehenszinsen",'Buchungen'!$C$4:$C$104,$B$2)</f>
        <v/>
      </c>
      <c r="N20" s="2" t="inlineStr">
        <is>
          <t>Kategorie</t>
        </is>
      </c>
      <c r="O20" s="2" t="inlineStr">
        <is>
          <t>Einnahmen</t>
        </is>
      </c>
      <c r="P20" s="2" t="inlineStr">
        <is>
          <t>Ausgaben</t>
        </is>
      </c>
      <c r="T20" s="2" t="inlineStr">
        <is>
          <t>Kostenart</t>
        </is>
      </c>
      <c r="U20" s="2" t="inlineStr">
        <is>
          <t>Ausgaben</t>
        </is>
      </c>
    </row>
    <row r="21">
      <c r="A21" s="21" t="inlineStr">
        <is>
          <t>Sonstige Werbungskosten</t>
        </is>
      </c>
      <c r="B21" s="8">
        <f>SUMIFS('Buchungen'!$N$4:$N$104,'Buchungen'!$K$4:$K$104,"Sonstige Werbungskosten",'Buchungen'!$C$4:$C$104,$B$2)+SUMIFS('Buchungen'!$N$4:$N$104,'Buchungen'!$K$4:$K$104,"Mietausfall",'Buchungen'!$C$4:$C$104,$B$2)</f>
        <v/>
      </c>
      <c r="N21" s="23" t="inlineStr">
        <is>
          <t>Kaltmieten</t>
        </is>
      </c>
      <c r="O21" s="29">
        <f>$B$7</f>
        <v/>
      </c>
      <c r="P21" s="29">
        <f>0</f>
        <v/>
      </c>
      <c r="T21" s="30">
        <f>$A$14</f>
        <v/>
      </c>
      <c r="U21" s="31">
        <f>$B$14</f>
        <v/>
      </c>
    </row>
    <row r="22">
      <c r="A22" s="26" t="inlineStr">
        <is>
          <t>Summe Ausgaben</t>
        </is>
      </c>
      <c r="B22" s="27">
        <f>SUM($B$14:$B$21)</f>
        <v/>
      </c>
      <c r="N22" s="20" t="inlineStr">
        <is>
          <t>Stellplatz- und sonstige Mieten</t>
        </is>
      </c>
      <c r="O22" s="32">
        <f>$B$8</f>
        <v/>
      </c>
      <c r="P22" s="32">
        <f>0</f>
        <v/>
      </c>
      <c r="T22" s="33">
        <f>$A$15</f>
        <v/>
      </c>
      <c r="U22" s="34">
        <f>$B$15</f>
        <v/>
      </c>
    </row>
    <row r="23">
      <c r="A23" s="26" t="inlineStr">
        <is>
          <t>Überschuss / Verlust vor AfA</t>
        </is>
      </c>
      <c r="B23" s="27">
        <f>$B$11-$B$22</f>
        <v/>
      </c>
      <c r="N23" s="23" t="inlineStr">
        <is>
          <t>Nebenkostenvorauszahlungen</t>
        </is>
      </c>
      <c r="O23" s="29">
        <f>$B$9</f>
        <v/>
      </c>
      <c r="P23" s="29">
        <f>0</f>
        <v/>
      </c>
      <c r="T23" s="30">
        <f>$A$16</f>
        <v/>
      </c>
      <c r="U23" s="31">
        <f>$B$16</f>
        <v/>
      </c>
    </row>
    <row r="24">
      <c r="A24" s="24" t="inlineStr">
        <is>
          <t>AfA Gebäude</t>
        </is>
      </c>
      <c r="B24" s="8">
        <f>IFERROR($B$4*$B$5,0)</f>
        <v/>
      </c>
      <c r="N24" s="20" t="inlineStr">
        <is>
          <t>Sonstige Einnahmen</t>
        </is>
      </c>
      <c r="O24" s="32">
        <f>$B$10</f>
        <v/>
      </c>
      <c r="P24" s="32">
        <f>0</f>
        <v/>
      </c>
      <c r="T24" s="33">
        <f>$A$17</f>
        <v/>
      </c>
      <c r="U24" s="34">
        <f>$B$17</f>
        <v/>
      </c>
    </row>
    <row r="25">
      <c r="A25" s="26" t="inlineStr">
        <is>
          <t>Steuerlicher Überschuss / Verlust</t>
        </is>
      </c>
      <c r="B25" s="27">
        <f>$B$23-$B$24</f>
        <v/>
      </c>
      <c r="N25" s="23" t="inlineStr">
        <is>
          <t>Umlagefähige Betriebskosten</t>
        </is>
      </c>
      <c r="O25" s="29">
        <f>0</f>
        <v/>
      </c>
      <c r="P25" s="29">
        <f>$B$14</f>
        <v/>
      </c>
      <c r="T25" s="30">
        <f>$A$18</f>
        <v/>
      </c>
      <c r="U25" s="31">
        <f>$B$18</f>
        <v/>
      </c>
    </row>
    <row r="26">
      <c r="N26" s="20" t="inlineStr">
        <is>
          <t>Nicht umlagefähige Betriebskosten</t>
        </is>
      </c>
      <c r="O26" s="32">
        <f>0</f>
        <v/>
      </c>
      <c r="P26" s="32">
        <f>$B$15</f>
        <v/>
      </c>
      <c r="T26" s="33">
        <f>$A$19</f>
        <v/>
      </c>
      <c r="U26" s="34">
        <f>$B$19</f>
        <v/>
      </c>
    </row>
    <row r="27">
      <c r="N27" s="23" t="inlineStr">
        <is>
          <t>Instandhaltung und Reparaturen</t>
        </is>
      </c>
      <c r="O27" s="29">
        <f>0</f>
        <v/>
      </c>
      <c r="P27" s="29">
        <f>$B$16</f>
        <v/>
      </c>
      <c r="T27" s="30">
        <f>$A$20</f>
        <v/>
      </c>
      <c r="U27" s="31">
        <f>$B$20</f>
        <v/>
      </c>
    </row>
    <row r="28">
      <c r="N28" s="20" t="inlineStr">
        <is>
          <t>Hausverwaltung</t>
        </is>
      </c>
      <c r="O28" s="32">
        <f>0</f>
        <v/>
      </c>
      <c r="P28" s="32">
        <f>$B$17</f>
        <v/>
      </c>
      <c r="T28" s="33">
        <f>$A$21</f>
        <v/>
      </c>
      <c r="U28" s="34">
        <f>$B$21</f>
        <v/>
      </c>
    </row>
    <row r="29">
      <c r="N29" s="23" t="inlineStr">
        <is>
          <t>Versicherungen</t>
        </is>
      </c>
      <c r="O29" s="29">
        <f>0</f>
        <v/>
      </c>
      <c r="P29" s="29">
        <f>$B$18</f>
        <v/>
      </c>
    </row>
    <row r="30">
      <c r="N30" s="20" t="inlineStr">
        <is>
          <t>Grundsteuer</t>
        </is>
      </c>
      <c r="O30" s="32">
        <f>0</f>
        <v/>
      </c>
      <c r="P30" s="32">
        <f>$B$19</f>
        <v/>
      </c>
    </row>
    <row r="31">
      <c r="N31" s="23" t="inlineStr">
        <is>
          <t>Darlehenszinsen</t>
        </is>
      </c>
      <c r="O31" s="29">
        <f>0</f>
        <v/>
      </c>
      <c r="P31" s="29">
        <f>$B$20</f>
        <v/>
      </c>
    </row>
    <row r="32">
      <c r="N32" s="20" t="inlineStr">
        <is>
          <t>Sonstige Werbungskosten</t>
        </is>
      </c>
      <c r="O32" s="32">
        <f>0</f>
        <v/>
      </c>
      <c r="P32" s="32">
        <f>$B$21</f>
        <v/>
      </c>
    </row>
    <row r="33"/>
    <row r="34"/>
    <row r="35"/>
    <row r="36">
      <c r="N36" s="2" t="inlineStr">
        <is>
          <t>Monat</t>
        </is>
      </c>
      <c r="O36" s="2" t="inlineStr">
        <is>
          <t>Monat Nr.</t>
        </is>
      </c>
      <c r="P36" s="2" t="inlineStr">
        <is>
          <t>Einnahmen</t>
        </is>
      </c>
      <c r="Q36" s="2" t="inlineStr">
        <is>
          <t>Ausgaben</t>
        </is>
      </c>
      <c r="R36" s="2" t="inlineStr">
        <is>
          <t>Cashflow</t>
        </is>
      </c>
    </row>
    <row r="37">
      <c r="N37" s="23" t="inlineStr">
        <is>
          <t>Januar</t>
        </is>
      </c>
      <c r="O37" s="35" t="n">
        <v>1</v>
      </c>
      <c r="P37" s="29">
        <f>SUMIFS('Buchungen'!$N$4:$N$104,'Buchungen'!$B$4:$B$104,"&gt;="&amp;DATE($B$2,$O37,1),'Buchungen'!$B$4:$B$104,"&lt;"&amp;DATE($B$2,$O37+1,1),'Buchungen'!$J$4:$J$104,"&lt;&gt;")</f>
        <v/>
      </c>
      <c r="Q37" s="29">
        <f>SUMIFS('Buchungen'!$N$4:$N$104,'Buchungen'!$B$4:$B$104,"&gt;="&amp;DATE($B$2,$O37,1),'Buchungen'!$B$4:$B$104,"&lt;"&amp;DATE($B$2,$O37+1,1),'Buchungen'!$K$4:$K$104,"&lt;&gt;")</f>
        <v/>
      </c>
      <c r="R37" s="29">
        <f>$P37-$Q37</f>
        <v/>
      </c>
    </row>
    <row r="38">
      <c r="N38" s="20" t="inlineStr">
        <is>
          <t>Februar</t>
        </is>
      </c>
      <c r="O38" s="36" t="n">
        <v>2</v>
      </c>
      <c r="P38" s="32">
        <f>SUMIFS('Buchungen'!$N$4:$N$104,'Buchungen'!$B$4:$B$104,"&gt;="&amp;DATE($B$2,$O38,1),'Buchungen'!$B$4:$B$104,"&lt;"&amp;DATE($B$2,$O38+1,1),'Buchungen'!$J$4:$J$104,"&lt;&gt;")</f>
        <v/>
      </c>
      <c r="Q38" s="32">
        <f>SUMIFS('Buchungen'!$N$4:$N$104,'Buchungen'!$B$4:$B$104,"&gt;="&amp;DATE($B$2,$O38,1),'Buchungen'!$B$4:$B$104,"&lt;"&amp;DATE($B$2,$O38+1,1),'Buchungen'!$K$4:$K$104,"&lt;&gt;")</f>
        <v/>
      </c>
      <c r="R38" s="32">
        <f>$P38-$Q38</f>
        <v/>
      </c>
    </row>
    <row r="39">
      <c r="N39" s="23" t="inlineStr">
        <is>
          <t>März</t>
        </is>
      </c>
      <c r="O39" s="35" t="n">
        <v>3</v>
      </c>
      <c r="P39" s="29">
        <f>SUMIFS('Buchungen'!$N$4:$N$104,'Buchungen'!$B$4:$B$104,"&gt;="&amp;DATE($B$2,$O39,1),'Buchungen'!$B$4:$B$104,"&lt;"&amp;DATE($B$2,$O39+1,1),'Buchungen'!$J$4:$J$104,"&lt;&gt;")</f>
        <v/>
      </c>
      <c r="Q39" s="29">
        <f>SUMIFS('Buchungen'!$N$4:$N$104,'Buchungen'!$B$4:$B$104,"&gt;="&amp;DATE($B$2,$O39,1),'Buchungen'!$B$4:$B$104,"&lt;"&amp;DATE($B$2,$O39+1,1),'Buchungen'!$K$4:$K$104,"&lt;&gt;")</f>
        <v/>
      </c>
      <c r="R39" s="29">
        <f>$P39-$Q39</f>
        <v/>
      </c>
    </row>
    <row r="40">
      <c r="N40" s="20" t="inlineStr">
        <is>
          <t>April</t>
        </is>
      </c>
      <c r="O40" s="36" t="n">
        <v>4</v>
      </c>
      <c r="P40" s="32">
        <f>SUMIFS('Buchungen'!$N$4:$N$104,'Buchungen'!$B$4:$B$104,"&gt;="&amp;DATE($B$2,$O40,1),'Buchungen'!$B$4:$B$104,"&lt;"&amp;DATE($B$2,$O40+1,1),'Buchungen'!$J$4:$J$104,"&lt;&gt;")</f>
        <v/>
      </c>
      <c r="Q40" s="32">
        <f>SUMIFS('Buchungen'!$N$4:$N$104,'Buchungen'!$B$4:$B$104,"&gt;="&amp;DATE($B$2,$O40,1),'Buchungen'!$B$4:$B$104,"&lt;"&amp;DATE($B$2,$O40+1,1),'Buchungen'!$K$4:$K$104,"&lt;&gt;")</f>
        <v/>
      </c>
      <c r="R40" s="32">
        <f>$P40-$Q40</f>
        <v/>
      </c>
    </row>
    <row r="41">
      <c r="N41" s="23" t="inlineStr">
        <is>
          <t>Mai</t>
        </is>
      </c>
      <c r="O41" s="35" t="n">
        <v>5</v>
      </c>
      <c r="P41" s="29">
        <f>SUMIFS('Buchungen'!$N$4:$N$104,'Buchungen'!$B$4:$B$104,"&gt;="&amp;DATE($B$2,$O41,1),'Buchungen'!$B$4:$B$104,"&lt;"&amp;DATE($B$2,$O41+1,1),'Buchungen'!$J$4:$J$104,"&lt;&gt;")</f>
        <v/>
      </c>
      <c r="Q41" s="29">
        <f>SUMIFS('Buchungen'!$N$4:$N$104,'Buchungen'!$B$4:$B$104,"&gt;="&amp;DATE($B$2,$O41,1),'Buchungen'!$B$4:$B$104,"&lt;"&amp;DATE($B$2,$O41+1,1),'Buchungen'!$K$4:$K$104,"&lt;&gt;")</f>
        <v/>
      </c>
      <c r="R41" s="29">
        <f>$P41-$Q41</f>
        <v/>
      </c>
    </row>
    <row r="42">
      <c r="N42" s="20" t="inlineStr">
        <is>
          <t>Juni</t>
        </is>
      </c>
      <c r="O42" s="36" t="n">
        <v>6</v>
      </c>
      <c r="P42" s="32">
        <f>SUMIFS('Buchungen'!$N$4:$N$104,'Buchungen'!$B$4:$B$104,"&gt;="&amp;DATE($B$2,$O42,1),'Buchungen'!$B$4:$B$104,"&lt;"&amp;DATE($B$2,$O42+1,1),'Buchungen'!$J$4:$J$104,"&lt;&gt;")</f>
        <v/>
      </c>
      <c r="Q42" s="32">
        <f>SUMIFS('Buchungen'!$N$4:$N$104,'Buchungen'!$B$4:$B$104,"&gt;="&amp;DATE($B$2,$O42,1),'Buchungen'!$B$4:$B$104,"&lt;"&amp;DATE($B$2,$O42+1,1),'Buchungen'!$K$4:$K$104,"&lt;&gt;")</f>
        <v/>
      </c>
      <c r="R42" s="32">
        <f>$P42-$Q42</f>
        <v/>
      </c>
    </row>
    <row r="43">
      <c r="N43" s="23" t="inlineStr">
        <is>
          <t>Juli</t>
        </is>
      </c>
      <c r="O43" s="35" t="n">
        <v>7</v>
      </c>
      <c r="P43" s="29">
        <f>SUMIFS('Buchungen'!$N$4:$N$104,'Buchungen'!$B$4:$B$104,"&gt;="&amp;DATE($B$2,$O43,1),'Buchungen'!$B$4:$B$104,"&lt;"&amp;DATE($B$2,$O43+1,1),'Buchungen'!$J$4:$J$104,"&lt;&gt;")</f>
        <v/>
      </c>
      <c r="Q43" s="29">
        <f>SUMIFS('Buchungen'!$N$4:$N$104,'Buchungen'!$B$4:$B$104,"&gt;="&amp;DATE($B$2,$O43,1),'Buchungen'!$B$4:$B$104,"&lt;"&amp;DATE($B$2,$O43+1,1),'Buchungen'!$K$4:$K$104,"&lt;&gt;")</f>
        <v/>
      </c>
      <c r="R43" s="29">
        <f>$P43-$Q43</f>
        <v/>
      </c>
    </row>
    <row r="44">
      <c r="N44" s="20" t="inlineStr">
        <is>
          <t>August</t>
        </is>
      </c>
      <c r="O44" s="36" t="n">
        <v>8</v>
      </c>
      <c r="P44" s="32">
        <f>SUMIFS('Buchungen'!$N$4:$N$104,'Buchungen'!$B$4:$B$104,"&gt;="&amp;DATE($B$2,$O44,1),'Buchungen'!$B$4:$B$104,"&lt;"&amp;DATE($B$2,$O44+1,1),'Buchungen'!$J$4:$J$104,"&lt;&gt;")</f>
        <v/>
      </c>
      <c r="Q44" s="32">
        <f>SUMIFS('Buchungen'!$N$4:$N$104,'Buchungen'!$B$4:$B$104,"&gt;="&amp;DATE($B$2,$O44,1),'Buchungen'!$B$4:$B$104,"&lt;"&amp;DATE($B$2,$O44+1,1),'Buchungen'!$K$4:$K$104,"&lt;&gt;")</f>
        <v/>
      </c>
      <c r="R44" s="32">
        <f>$P44-$Q44</f>
        <v/>
      </c>
    </row>
    <row r="45">
      <c r="N45" s="23" t="inlineStr">
        <is>
          <t>September</t>
        </is>
      </c>
      <c r="O45" s="35" t="n">
        <v>9</v>
      </c>
      <c r="P45" s="29">
        <f>SUMIFS('Buchungen'!$N$4:$N$104,'Buchungen'!$B$4:$B$104,"&gt;="&amp;DATE($B$2,$O45,1),'Buchungen'!$B$4:$B$104,"&lt;"&amp;DATE($B$2,$O45+1,1),'Buchungen'!$J$4:$J$104,"&lt;&gt;")</f>
        <v/>
      </c>
      <c r="Q45" s="29">
        <f>SUMIFS('Buchungen'!$N$4:$N$104,'Buchungen'!$B$4:$B$104,"&gt;="&amp;DATE($B$2,$O45,1),'Buchungen'!$B$4:$B$104,"&lt;"&amp;DATE($B$2,$O45+1,1),'Buchungen'!$K$4:$K$104,"&lt;&gt;")</f>
        <v/>
      </c>
      <c r="R45" s="29">
        <f>$P45-$Q45</f>
        <v/>
      </c>
    </row>
    <row r="46">
      <c r="N46" s="20" t="inlineStr">
        <is>
          <t>Oktober</t>
        </is>
      </c>
      <c r="O46" s="36" t="n">
        <v>10</v>
      </c>
      <c r="P46" s="32">
        <f>SUMIFS('Buchungen'!$N$4:$N$104,'Buchungen'!$B$4:$B$104,"&gt;="&amp;DATE($B$2,$O46,1),'Buchungen'!$B$4:$B$104,"&lt;"&amp;DATE($B$2,$O46+1,1),'Buchungen'!$J$4:$J$104,"&lt;&gt;")</f>
        <v/>
      </c>
      <c r="Q46" s="32">
        <f>SUMIFS('Buchungen'!$N$4:$N$104,'Buchungen'!$B$4:$B$104,"&gt;="&amp;DATE($B$2,$O46,1),'Buchungen'!$B$4:$B$104,"&lt;"&amp;DATE($B$2,$O46+1,1),'Buchungen'!$K$4:$K$104,"&lt;&gt;")</f>
        <v/>
      </c>
      <c r="R46" s="32">
        <f>$P46-$Q46</f>
        <v/>
      </c>
    </row>
    <row r="47">
      <c r="N47" s="23" t="inlineStr">
        <is>
          <t>November</t>
        </is>
      </c>
      <c r="O47" s="35" t="n">
        <v>11</v>
      </c>
      <c r="P47" s="29">
        <f>SUMIFS('Buchungen'!$N$4:$N$104,'Buchungen'!$B$4:$B$104,"&gt;="&amp;DATE($B$2,$O47,1),'Buchungen'!$B$4:$B$104,"&lt;"&amp;DATE($B$2,$O47+1,1),'Buchungen'!$J$4:$J$104,"&lt;&gt;")</f>
        <v/>
      </c>
      <c r="Q47" s="29">
        <f>SUMIFS('Buchungen'!$N$4:$N$104,'Buchungen'!$B$4:$B$104,"&gt;="&amp;DATE($B$2,$O47,1),'Buchungen'!$B$4:$B$104,"&lt;"&amp;DATE($B$2,$O47+1,1),'Buchungen'!$K$4:$K$104,"&lt;&gt;")</f>
        <v/>
      </c>
      <c r="R47" s="29">
        <f>$P47-$Q47</f>
        <v/>
      </c>
    </row>
    <row r="48">
      <c r="N48" s="20" t="inlineStr">
        <is>
          <t>Dezember</t>
        </is>
      </c>
      <c r="O48" s="36" t="n">
        <v>12</v>
      </c>
      <c r="P48" s="32">
        <f>SUMIFS('Buchungen'!$N$4:$N$104,'Buchungen'!$B$4:$B$104,"&gt;="&amp;DATE($B$2,$O48,1),'Buchungen'!$B$4:$B$104,"&lt;"&amp;DATE($B$2,$O48+1,1),'Buchungen'!$J$4:$J$104,"&lt;&gt;")</f>
        <v/>
      </c>
      <c r="Q48" s="32">
        <f>SUMIFS('Buchungen'!$N$4:$N$104,'Buchungen'!$B$4:$B$104,"&gt;="&amp;DATE($B$2,$O48,1),'Buchungen'!$B$4:$B$104,"&lt;"&amp;DATE($B$2,$O48+1,1),'Buchungen'!$K$4:$K$104,"&lt;&gt;")</f>
        <v/>
      </c>
      <c r="R48" s="32">
        <f>$P48-$Q48</f>
        <v/>
      </c>
    </row>
  </sheetData>
  <mergeCells count="1">
    <mergeCell ref="A1:U1"/>
  </mergeCells>
  <conditionalFormatting sqref="B23:B25">
    <cfRule type="cellIs" priority="1" operator="greaterThan" dxfId="2">
      <formula>0</formula>
    </cfRule>
    <cfRule type="cellIs" priority="2" operator="lessThan" dxfId="0">
      <formula>0</formula>
    </cfRule>
  </conditionalFormatting>
  <conditionalFormatting sqref="J10">
    <cfRule type="expression" priority="3" dxfId="0">
      <formula>$J$10="Offene Zahlungen prüfen"</formula>
    </cfRule>
  </conditionalFormatting>
  <conditionalFormatting sqref="R37:R48">
    <cfRule type="cellIs" priority="4" operator="greaterThan" dxfId="2">
      <formula>0</formula>
    </cfRule>
    <cfRule type="cellIs" priority="5" operator="lessThan" dxfId="0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15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28" customHeight="1">
      <c r="A1" s="1" t="inlineStr">
        <is>
          <t>Anleitung zur Vermietung Gewinn- und Verlustermittlung</t>
        </is>
      </c>
    </row>
    <row r="2"/>
    <row r="3">
      <c r="A3" s="2" t="inlineStr">
        <is>
          <t>Schritt</t>
        </is>
      </c>
      <c r="B3" s="2" t="inlineStr">
        <is>
          <t>Hinweis</t>
        </is>
      </c>
    </row>
    <row r="4" ht="42" customHeight="1">
      <c r="A4" s="16" t="inlineStr">
        <is>
          <t>1</t>
        </is>
      </c>
      <c r="B4" s="37" t="inlineStr">
        <is>
          <t>Erfassen Sie jede Einnahme und Ausgabe im Blatt „Buchungen“. Tragen Sie Buchungsdatum, Eigentümer, Objekt, Einheit, Betrag und Zahlungsstatus vollständig ein.</t>
        </is>
      </c>
    </row>
    <row r="5" ht="42" customHeight="1">
      <c r="A5" s="16" t="inlineStr">
        <is>
          <t>2</t>
        </is>
      </c>
      <c r="B5" s="38" t="inlineStr">
        <is>
          <t>Markieren Sie umlagefähige Kosten gemäß Mietvertrag und Betriebskostenverordnung. Bei teilweise umlagefähigen Positionen dokumentieren Sie den Anteil nachvollziehbar in der Bemerkung.</t>
        </is>
      </c>
    </row>
    <row r="6" ht="42" customHeight="1">
      <c r="A6" s="16" t="inlineStr">
        <is>
          <t>3</t>
        </is>
      </c>
      <c r="B6" s="37" t="inlineStr">
        <is>
          <t>Kennzeichnen Sie steuerlich absetzbare Werbungskosten für die Anlage V. Prüfen Sie insbesondere Darlehenszinsen, Hausverwaltung, Versicherungen und Reparaturen.</t>
        </is>
      </c>
    </row>
    <row r="7" ht="42" customHeight="1">
      <c r="A7" s="16" t="inlineStr">
        <is>
          <t>4</t>
        </is>
      </c>
      <c r="B7" s="38" t="inlineStr">
        <is>
          <t>Prüfen Sie offene Zahlungen und Mietausfälle regelmäßig. Offene Buchungen werden im Blatt „Buchungen“ sowie im Dashboard rot hervorgehoben.</t>
        </is>
      </c>
    </row>
    <row r="8" ht="42" customHeight="1">
      <c r="A8" s="16" t="inlineStr">
        <is>
          <t>5</t>
        </is>
      </c>
      <c r="B8" s="37" t="inlineStr">
        <is>
          <t>Hinterlegen Sie Kaufpreis, Gebäudewert und AfA-Satz im Blatt „GuV und Dashboard“. Diese Eingaben sind editierbar und dienen der steuerlichen Auswertung.</t>
        </is>
      </c>
    </row>
    <row r="9" ht="42" customHeight="1">
      <c r="A9" s="16" t="inlineStr">
        <is>
          <t>6</t>
        </is>
      </c>
      <c r="B9" s="38" t="inlineStr">
        <is>
          <t>Wählen Sie im Dashboard das gewünschte Wirtschaftsjahr. Die GuV, Kennzahlen und Diagramme beziehen sich auf die erfassten Buchungen des gewählten Jahres.</t>
        </is>
      </c>
    </row>
    <row r="10"/>
    <row r="11"/>
    <row r="12">
      <c r="A12" s="17" t="inlineStr">
        <is>
          <t>Fachliche Hinweise</t>
        </is>
      </c>
      <c r="B12" s="17" t="inlineStr">
        <is>
          <t>Erläuterung</t>
        </is>
      </c>
    </row>
    <row r="13" ht="46" customHeight="1">
      <c r="A13" s="14" t="inlineStr">
        <is>
          <t>AfA Gebäude</t>
        </is>
      </c>
      <c r="B13" s="38" t="inlineStr">
        <is>
          <t>Die AfA wird im Dashboard als Gebäudewert multipliziert mit dem eingegebenen AfA-Satz berechnet. Prüfen Sie den zutreffenden Satz anhand des Baujahrs und Ihrer steuerlichen Unterlagen.</t>
        </is>
      </c>
    </row>
    <row r="14" ht="46" customHeight="1">
      <c r="A14" s="11" t="inlineStr">
        <is>
          <t>Darlehenszinsen</t>
        </is>
      </c>
      <c r="B14" s="37" t="inlineStr">
        <is>
          <t>Darlehenszinsen können bei Vermietung regelmäßig Werbungskosten darstellen. Tilgungsleistungen sind dagegen keine Werbungskosten und sollten nicht als Darlehenszinsen erfasst werden.</t>
        </is>
      </c>
    </row>
    <row r="15" ht="46" customHeight="1">
      <c r="A15" s="14" t="inlineStr">
        <is>
          <t>Instandhaltung</t>
        </is>
      </c>
      <c r="B15" s="38" t="inlineStr">
        <is>
          <t>Erfassen Sie Reparaturen und Instandhaltungen getrennt von Herstellungskosten. Bei größeren Maßnahmen kann eine steuerliche Abgrenzung erforderlich sein.</t>
        </is>
      </c>
    </row>
    <row r="16" ht="46" customHeight="1">
      <c r="A16" s="11" t="inlineStr">
        <is>
          <t>Nebenkostenabrechnung</t>
        </is>
      </c>
      <c r="B16" s="37" t="inlineStr">
        <is>
          <t>Nebenkostenvorauszahlungen sind Einnahmen. Umlagefähige Betriebskosten sollten so dokumentiert werden, dass eine spätere Nebenkostenabrechnung nachvollziehbar erstellt werden kann.</t>
        </is>
      </c>
    </row>
    <row r="17" ht="46" customHeight="1">
      <c r="A17" s="14" t="inlineStr">
        <is>
          <t>Umlagefähigkeit</t>
        </is>
      </c>
      <c r="B17" s="38" t="inlineStr">
        <is>
          <t>Nicht jede Kostenart ist umlagefähig. Maßgeblich sind der Mietvertrag, die Betriebskostenverordnung und die konkrete vertragliche Vereinbarung mit dem Mieter.</t>
        </is>
      </c>
    </row>
    <row r="18" ht="46" customHeight="1">
      <c r="A18" s="11" t="inlineStr">
        <is>
          <t>Hinweis</t>
        </is>
      </c>
      <c r="B18" s="37" t="inlineStr">
        <is>
          <t>Verwenden Sie die Ergebnisse nicht als Ersatz für eine steuerliche oder rechtliche Beratung. Lassen Sie Zweifelsfragen durch eine Steuerberaterin, einen Steuerberater oder eine fachkundige Stelle prüfen.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2026-09-08T21:40:41Z</dcterms:created>
  <dcterms:modified xmlns:dcterms="http://purl.org/dc/terms/" xmlns:xsi="http://www.w3.org/2001/XMLSchema-instance" xsi:type="dcterms:W3CDTF">2026-09-08T21:40:41Z</dcterms:modified>
</cp:coreProperties>
</file>