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wachung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Stammdaten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'Überwachung'!$A$2:$V$102</definedName>
    <definedName name="_xlnm._FilterDatabase" localSheetId="2" hidden="1">'Stammdaten'!$A$1:$B$101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,##0.00\ &quot;€&quot;"/>
    <numFmt numFmtId="166" formatCode="0.0"/>
    <numFmt numFmtId="167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16A34A"/>
      <sz val="10"/>
    </font>
    <font>
      <name val="Calibri"/>
      <i val="1"/>
      <color rgb="00475569"/>
      <sz val="10"/>
    </font>
    <font>
      <name val="Calibri"/>
      <b val="1"/>
      <color rgb="00DC2626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DCFCE7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49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5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1" fontId="0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 wrapText="1"/>
    </xf>
    <xf numFmtId="1" fontId="0" fillId="5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167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0" fontId="2" fillId="6" borderId="1" pivotButton="0" quotePrefix="0" xfId="0"/>
    <xf numFmtId="0" fontId="6" fillId="5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7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  <dxf>
      <font>
        <name val="Calibri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Gesamte Anschaffungskosten je Immobilie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'Überwachung'!L2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solidFill>
                <a:srgbClr val="1E293B"/>
              </a:solidFill>
              <a:prstDash val="solid"/>
            </a:ln>
          </spPr>
          <cat>
            <numRef>
              <f>'Überwachung'!$A$3:$A$102</f>
            </numRef>
          </cat>
          <val>
            <numRef>
              <f>'Überwachung'!$L$3:$L$102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Objekt-ID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Verteilung der Friststatus</a:t>
            </a:r>
          </a:p>
        </rich>
      </tx>
    </title>
    <plotArea>
      <doughnutChart>
        <varyColors val="1"/>
        <ser>
          <idx val="0"/>
          <order val="0"/>
          <tx>
            <strRef>
              <f>'Übersicht'!F3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'Übersicht'!$E$4:$E$6</f>
            </numRef>
          </cat>
          <val>
            <numRef>
              <f>'Übersicht'!$F$4:$F$6</f>
            </numRef>
          </val>
        </ser>
        <dLbls>
          <showVal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Geschätzter Veräußerungsgewinn je Immobilie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'Überwachung'!S2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16A34A"/>
              </a:solidFill>
              <a:prstDash val="solid"/>
            </a:ln>
          </spPr>
          <cat>
            <numRef>
              <f>'Überwachung'!$A$3:$A$102</f>
            </numRef>
          </cat>
          <val>
            <numRef>
              <f>'Überwachung'!$S$3:$S$102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Objekt-ID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11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11</row>
      <rowOff>0</rowOff>
    </from>
    <ext cx="54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648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E293B"/>
    <outlinePr summaryBelow="1" summaryRight="1"/>
    <pageSetUpPr/>
  </sheetPr>
  <dimension ref="A1:V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11" customWidth="1" min="4" max="4"/>
    <col width="20" customWidth="1" min="5" max="5"/>
    <col width="22" customWidth="1" min="6" max="6"/>
    <col width="16" customWidth="1" min="7" max="7"/>
    <col width="16" customWidth="1" min="8" max="8"/>
    <col width="19" customWidth="1" min="9" max="9"/>
    <col width="17" customWidth="1" min="10" max="10"/>
    <col width="25" customWidth="1" min="11" max="11"/>
    <col width="21" customWidth="1" min="12" max="12"/>
    <col width="19" customWidth="1" min="13" max="13"/>
    <col width="20" customWidth="1" min="14" max="14"/>
    <col width="17" customWidth="1" min="15" max="15"/>
    <col width="17" customWidth="1" min="16" max="16"/>
    <col width="31" customWidth="1" min="17" max="17"/>
    <col width="23" customWidth="1" min="18" max="18"/>
    <col width="23" customWidth="1" min="19" max="19"/>
    <col width="22" customWidth="1" min="20" max="20"/>
    <col width="35" customWidth="1" min="21" max="21"/>
    <col width="21" customWidth="1" min="22" max="22"/>
  </cols>
  <sheetData>
    <row r="1" ht="28" customHeight="1">
      <c r="A1" s="1" t="inlineStr">
        <is>
          <t>Überwachung der Spekulationsfrist für Immobilien</t>
        </is>
      </c>
    </row>
    <row r="2" ht="42" customHeight="1">
      <c r="A2" s="2" t="inlineStr">
        <is>
          <t>Objekt-ID</t>
        </is>
      </c>
      <c r="B2" s="2" t="inlineStr">
        <is>
          <t>Eigentümer</t>
        </is>
      </c>
      <c r="C2" s="2" t="inlineStr">
        <is>
          <t>Adresse</t>
        </is>
      </c>
      <c r="D2" s="2" t="inlineStr">
        <is>
          <t>PLZ</t>
        </is>
      </c>
      <c r="E2" s="2" t="inlineStr">
        <is>
          <t>Ort</t>
        </is>
      </c>
      <c r="F2" s="2" t="inlineStr">
        <is>
          <t>Bundesland</t>
        </is>
      </c>
      <c r="G2" s="2" t="inlineStr">
        <is>
          <t>Nutzungsart</t>
        </is>
      </c>
      <c r="H2" s="2" t="inlineStr">
        <is>
          <t>Anschaffungsdatum</t>
        </is>
      </c>
      <c r="I2" s="2" t="inlineStr">
        <is>
          <t>Anschaffungskosten</t>
        </is>
      </c>
      <c r="J2" s="2" t="inlineStr">
        <is>
          <t>Kaufnebenkosten</t>
        </is>
      </c>
      <c r="K2" s="2" t="inlineStr">
        <is>
          <t>Modernisierungen / nachträgliche Anschaffungskosten</t>
        </is>
      </c>
      <c r="L2" s="2" t="inlineStr">
        <is>
          <t>Gesamte Anschaffungskosten</t>
        </is>
      </c>
      <c r="M2" s="2" t="inlineStr">
        <is>
          <t>Geplanter Verkaufstermin</t>
        </is>
      </c>
      <c r="N2" s="2" t="inlineStr">
        <is>
          <t>Ende der Spekulationsfrist</t>
        </is>
      </c>
      <c r="O2" s="2" t="inlineStr">
        <is>
          <t>Verbleibende Tage</t>
        </is>
      </c>
      <c r="P2" s="2" t="inlineStr">
        <is>
          <t>Verbleibende Jahre</t>
        </is>
      </c>
      <c r="Q2" s="2" t="inlineStr">
        <is>
          <t>Friststatus</t>
        </is>
      </c>
      <c r="R2" s="2" t="inlineStr">
        <is>
          <t>Voraussichtlicher Verkaufspreis</t>
        </is>
      </c>
      <c r="S2" s="2" t="inlineStr">
        <is>
          <t>Geschätzter Veräußerungsgewinn</t>
        </is>
      </c>
      <c r="T2" s="2" t="inlineStr">
        <is>
          <t>Geschätzte Spekulationssteuer</t>
        </is>
      </c>
      <c r="U2" s="2" t="inlineStr">
        <is>
          <t>Notiz / Nachweis</t>
        </is>
      </c>
      <c r="V2" s="2" t="inlineStr">
        <is>
          <t>Anteil verbleibende Frist</t>
        </is>
      </c>
    </row>
    <row r="3" ht="24" customHeight="1">
      <c r="A3" s="3" t="inlineStr">
        <is>
          <t>IMM-2026-001</t>
        </is>
      </c>
      <c r="B3" s="4" t="inlineStr">
        <is>
          <t>Thomas Becker</t>
        </is>
      </c>
      <c r="C3" s="4" t="inlineStr">
        <is>
          <t>Hauptstraße 12</t>
        </is>
      </c>
      <c r="D3" s="5" t="inlineStr">
        <is>
          <t>10115</t>
        </is>
      </c>
      <c r="E3" s="4" t="inlineStr">
        <is>
          <t>Berlin</t>
        </is>
      </c>
      <c r="F3" s="4" t="inlineStr">
        <is>
          <t>Berlin</t>
        </is>
      </c>
      <c r="G3" s="3" t="inlineStr">
        <is>
          <t>Vermietung</t>
        </is>
      </c>
      <c r="H3" s="42" t="n">
        <v>46037</v>
      </c>
      <c r="I3" s="43" t="n">
        <v>285000</v>
      </c>
      <c r="J3" s="43" t="n">
        <v>28500</v>
      </c>
      <c r="K3" s="43" t="n">
        <v>12000</v>
      </c>
      <c r="L3" s="44">
        <f>IF(A3="","",SUM(I3:K3))</f>
        <v/>
      </c>
      <c r="M3" s="42" t="n">
        <v>46310</v>
      </c>
      <c r="N3" s="45">
        <f>IF(H3="","",EDATE(H3,120))</f>
        <v/>
      </c>
      <c r="O3" s="10">
        <f>IF(N3="","",MAX(0,N3-TODAY()))</f>
        <v/>
      </c>
      <c r="P3" s="46">
        <f>IF(O3="","",O3/365)</f>
        <v/>
      </c>
      <c r="Q3" s="12">
        <f>IF(N3="","",IF(N3&lt;=TODAY(),"Frist abgelaufen",IF(N3-TODAY()&lt;=730,"Frist endet in weniger als 2 Jahren","Frist noch nicht abgelaufen")))</f>
        <v/>
      </c>
      <c r="R3" s="43" t="n">
        <v>355000</v>
      </c>
      <c r="S3" s="44">
        <f>IF(OR(A3="",R3="",L3=""),"",MAX(0,R3-L3))</f>
        <v/>
      </c>
      <c r="T3" s="44">
        <f>IF(OR(A3="",S3=""),"",IFERROR(S3*VLOOKUP(B3,'Stammdaten'!$A$2:$B$101,2,FALSE),0))</f>
        <v/>
      </c>
      <c r="U3" s="4" t="inlineStr">
        <is>
          <t>Kaufvertrag und Rechnungen digital abgelegt</t>
        </is>
      </c>
      <c r="V3" s="47">
        <f>IF(A3="","",IFERROR(O3/3650,0))</f>
        <v/>
      </c>
    </row>
    <row r="4" ht="24" customHeight="1">
      <c r="A4" s="3" t="inlineStr">
        <is>
          <t>IMM-2026-002</t>
        </is>
      </c>
      <c r="B4" s="4" t="inlineStr">
        <is>
          <t>Sabine Müller</t>
        </is>
      </c>
      <c r="C4" s="4" t="inlineStr">
        <is>
          <t>Lindenallee 7</t>
        </is>
      </c>
      <c r="D4" s="5" t="inlineStr">
        <is>
          <t>80331</t>
        </is>
      </c>
      <c r="E4" s="4" t="inlineStr">
        <is>
          <t>München</t>
        </is>
      </c>
      <c r="F4" s="4" t="inlineStr">
        <is>
          <t>Bayern</t>
        </is>
      </c>
      <c r="G4" s="3" t="inlineStr">
        <is>
          <t>Eigennutzung</t>
        </is>
      </c>
      <c r="H4" s="42" t="n">
        <v>46055</v>
      </c>
      <c r="I4" s="43" t="n">
        <v>890000</v>
      </c>
      <c r="J4" s="43" t="n">
        <v>89000</v>
      </c>
      <c r="K4" s="43" t="n">
        <v>35000</v>
      </c>
      <c r="L4" s="48">
        <f>IF(A4="","",SUM(I4:K4))</f>
        <v/>
      </c>
      <c r="M4" s="42" t="n"/>
      <c r="N4" s="49">
        <f>IF(H4="","",EDATE(H4,120))</f>
        <v/>
      </c>
      <c r="O4" s="16">
        <f>IF(N4="","",MAX(0,N4-TODAY()))</f>
        <v/>
      </c>
      <c r="P4" s="50">
        <f>IF(O4="","",O4/365)</f>
        <v/>
      </c>
      <c r="Q4" s="18">
        <f>IF(N4="","",IF(N4&lt;=TODAY(),"Frist abgelaufen",IF(N4-TODAY()&lt;=730,"Frist endet in weniger als 2 Jahren","Frist noch nicht abgelaufen")))</f>
        <v/>
      </c>
      <c r="R4" s="43" t="n">
        <v>980000</v>
      </c>
      <c r="S4" s="48">
        <f>IF(OR(A4="",R4="",L4=""),"",MAX(0,R4-L4))</f>
        <v/>
      </c>
      <c r="T4" s="48">
        <f>IF(OR(A4="",S4=""),"",IFERROR(S4*VLOOKUP(B4,'Stammdaten'!$A$2:$B$101,2,FALSE),0))</f>
        <v/>
      </c>
      <c r="U4" s="4" t="inlineStr">
        <is>
          <t>Eigennutzungszeiträume separat dokumentieren</t>
        </is>
      </c>
      <c r="V4" s="51">
        <f>IF(A4="","",IFERROR(O4/3650,0))</f>
        <v/>
      </c>
    </row>
    <row r="5" ht="24" customHeight="1">
      <c r="A5" s="3" t="inlineStr">
        <is>
          <t>IMM-2026-003</t>
        </is>
      </c>
      <c r="B5" s="4" t="inlineStr">
        <is>
          <t>Andreas Schneider</t>
        </is>
      </c>
      <c r="C5" s="4" t="inlineStr">
        <is>
          <t>Goethestraße 45</t>
        </is>
      </c>
      <c r="D5" s="5" t="inlineStr">
        <is>
          <t>20095</t>
        </is>
      </c>
      <c r="E5" s="4" t="inlineStr">
        <is>
          <t>Hamburg</t>
        </is>
      </c>
      <c r="F5" s="4" t="inlineStr">
        <is>
          <t>Hamburg</t>
        </is>
      </c>
      <c r="G5" s="3" t="inlineStr">
        <is>
          <t>Vermietung</t>
        </is>
      </c>
      <c r="H5" s="42" t="n">
        <v>46073</v>
      </c>
      <c r="I5" s="43" t="n">
        <v>465000</v>
      </c>
      <c r="J5" s="43" t="n">
        <v>46500</v>
      </c>
      <c r="K5" s="43" t="n">
        <v>18000</v>
      </c>
      <c r="L5" s="44">
        <f>IF(A5="","",SUM(I5:K5))</f>
        <v/>
      </c>
      <c r="M5" s="42" t="n">
        <v>46203</v>
      </c>
      <c r="N5" s="45">
        <f>IF(H5="","",EDATE(H5,120))</f>
        <v/>
      </c>
      <c r="O5" s="10">
        <f>IF(N5="","",MAX(0,N5-TODAY()))</f>
        <v/>
      </c>
      <c r="P5" s="46">
        <f>IF(O5="","",O5/365)</f>
        <v/>
      </c>
      <c r="Q5" s="12">
        <f>IF(N5="","",IF(N5&lt;=TODAY(),"Frist abgelaufen",IF(N5-TODAY()&lt;=730,"Frist endet in weniger als 2 Jahren","Frist noch nicht abgelaufen")))</f>
        <v/>
      </c>
      <c r="R5" s="43" t="n">
        <v>545000</v>
      </c>
      <c r="S5" s="44">
        <f>IF(OR(A5="",R5="",L5=""),"",MAX(0,R5-L5))</f>
        <v/>
      </c>
      <c r="T5" s="44">
        <f>IF(OR(A5="",S5=""),"",IFERROR(S5*VLOOKUP(B5,'Stammdaten'!$A$2:$B$101,2,FALSE),0))</f>
        <v/>
      </c>
      <c r="U5" s="4" t="inlineStr">
        <is>
          <t>Mietverträge und Modernisierungsbelege vorhanden</t>
        </is>
      </c>
      <c r="V5" s="47">
        <f>IF(A5="","",IFERROR(O5/3650,0))</f>
        <v/>
      </c>
    </row>
    <row r="6" ht="24" customHeight="1">
      <c r="A6" s="3" t="inlineStr">
        <is>
          <t>IMM-2026-004</t>
        </is>
      </c>
      <c r="B6" s="4" t="inlineStr">
        <is>
          <t>Petra Wagner</t>
        </is>
      </c>
      <c r="C6" s="4" t="inlineStr">
        <is>
          <t>Schildergasse 18</t>
        </is>
      </c>
      <c r="D6" s="5" t="inlineStr">
        <is>
          <t>50667</t>
        </is>
      </c>
      <c r="E6" s="4" t="inlineStr">
        <is>
          <t>Köln</t>
        </is>
      </c>
      <c r="F6" s="4" t="inlineStr">
        <is>
          <t>Nordrhein-Westfalen</t>
        </is>
      </c>
      <c r="G6" s="3" t="inlineStr">
        <is>
          <t>gemischt</t>
        </is>
      </c>
      <c r="H6" s="42" t="n">
        <v>46091</v>
      </c>
      <c r="I6" s="43" t="n">
        <v>520000</v>
      </c>
      <c r="J6" s="43" t="n">
        <v>52000</v>
      </c>
      <c r="K6" s="43" t="n">
        <v>25000</v>
      </c>
      <c r="L6" s="48">
        <f>IF(A6="","",SUM(I6:K6))</f>
        <v/>
      </c>
      <c r="M6" s="42" t="n"/>
      <c r="N6" s="49">
        <f>IF(H6="","",EDATE(H6,120))</f>
        <v/>
      </c>
      <c r="O6" s="16">
        <f>IF(N6="","",MAX(0,N6-TODAY()))</f>
        <v/>
      </c>
      <c r="P6" s="50">
        <f>IF(O6="","",O6/365)</f>
        <v/>
      </c>
      <c r="Q6" s="18">
        <f>IF(N6="","",IF(N6&lt;=TODAY(),"Frist abgelaufen",IF(N6-TODAY()&lt;=730,"Frist endet in weniger als 2 Jahren","Frist noch nicht abgelaufen")))</f>
        <v/>
      </c>
      <c r="R6" s="43" t="n">
        <v>630000</v>
      </c>
      <c r="S6" s="48">
        <f>IF(OR(A6="",R6="",L6=""),"",MAX(0,R6-L6))</f>
        <v/>
      </c>
      <c r="T6" s="48">
        <f>IF(OR(A6="",S6=""),"",IFERROR(S6*VLOOKUP(B6,'Stammdaten'!$A$2:$B$101,2,FALSE),0))</f>
        <v/>
      </c>
      <c r="U6" s="4" t="inlineStr">
        <is>
          <t>Flächenaufteilung Eigennutzung und Vermietung prüfen</t>
        </is>
      </c>
      <c r="V6" s="51">
        <f>IF(A6="","",IFERROR(O6/3650,0))</f>
        <v/>
      </c>
    </row>
    <row r="7" ht="24" customHeight="1">
      <c r="A7" s="3" t="inlineStr">
        <is>
          <t>IMM-2026-005</t>
        </is>
      </c>
      <c r="B7" s="4" t="inlineStr">
        <is>
          <t>Michael Hoffmann</t>
        </is>
      </c>
      <c r="C7" s="4" t="inlineStr">
        <is>
          <t>Kaiserstraße 21</t>
        </is>
      </c>
      <c r="D7" s="5" t="inlineStr">
        <is>
          <t>60311</t>
        </is>
      </c>
      <c r="E7" s="4" t="inlineStr">
        <is>
          <t>Frankfurt am Main</t>
        </is>
      </c>
      <c r="F7" s="4" t="inlineStr">
        <is>
          <t>Hessen</t>
        </is>
      </c>
      <c r="G7" s="3" t="inlineStr">
        <is>
          <t>Vermietung</t>
        </is>
      </c>
      <c r="H7" s="42" t="n">
        <v>46109</v>
      </c>
      <c r="I7" s="43" t="n">
        <v>740000</v>
      </c>
      <c r="J7" s="43" t="n">
        <v>74000</v>
      </c>
      <c r="K7" s="43" t="n">
        <v>42000</v>
      </c>
      <c r="L7" s="44">
        <f>IF(A7="","",SUM(I7:K7))</f>
        <v/>
      </c>
      <c r="M7" s="42" t="n">
        <v>46346</v>
      </c>
      <c r="N7" s="45">
        <f>IF(H7="","",EDATE(H7,120))</f>
        <v/>
      </c>
      <c r="O7" s="10">
        <f>IF(N7="","",MAX(0,N7-TODAY()))</f>
        <v/>
      </c>
      <c r="P7" s="46">
        <f>IF(O7="","",O7/365)</f>
        <v/>
      </c>
      <c r="Q7" s="12">
        <f>IF(N7="","",IF(N7&lt;=TODAY(),"Frist abgelaufen",IF(N7-TODAY()&lt;=730,"Frist endet in weniger als 2 Jahren","Frist noch nicht abgelaufen")))</f>
        <v/>
      </c>
      <c r="R7" s="43" t="n">
        <v>890000</v>
      </c>
      <c r="S7" s="44">
        <f>IF(OR(A7="",R7="",L7=""),"",MAX(0,R7-L7))</f>
        <v/>
      </c>
      <c r="T7" s="44">
        <f>IF(OR(A7="",S7=""),"",IFERROR(S7*VLOOKUP(B7,'Stammdaten'!$A$2:$B$101,2,FALSE),0))</f>
        <v/>
      </c>
      <c r="U7" s="4" t="inlineStr">
        <is>
          <t>Grundbuchauszug vom Erwerb gesichert</t>
        </is>
      </c>
      <c r="V7" s="47">
        <f>IF(A7="","",IFERROR(O7/3650,0))</f>
        <v/>
      </c>
    </row>
    <row r="8" ht="24" customHeight="1">
      <c r="A8" s="3" t="inlineStr">
        <is>
          <t>IMM-2026-006</t>
        </is>
      </c>
      <c r="B8" s="4" t="inlineStr">
        <is>
          <t>Julia Richter</t>
        </is>
      </c>
      <c r="C8" s="4" t="inlineStr">
        <is>
          <t>Königstraße 9</t>
        </is>
      </c>
      <c r="D8" s="5" t="inlineStr">
        <is>
          <t>70173</t>
        </is>
      </c>
      <c r="E8" s="4" t="inlineStr">
        <is>
          <t>Stuttgart</t>
        </is>
      </c>
      <c r="F8" s="4" t="inlineStr">
        <is>
          <t>Baden-Württemberg</t>
        </is>
      </c>
      <c r="G8" s="3" t="inlineStr">
        <is>
          <t>Eigennutzung</t>
        </is>
      </c>
      <c r="H8" s="42" t="n">
        <v>46126</v>
      </c>
      <c r="I8" s="43" t="n">
        <v>395000</v>
      </c>
      <c r="J8" s="43" t="n">
        <v>39500</v>
      </c>
      <c r="K8" s="43" t="n">
        <v>16000</v>
      </c>
      <c r="L8" s="48">
        <f>IF(A8="","",SUM(I8:K8))</f>
        <v/>
      </c>
      <c r="M8" s="42" t="n"/>
      <c r="N8" s="49">
        <f>IF(H8="","",EDATE(H8,120))</f>
        <v/>
      </c>
      <c r="O8" s="16">
        <f>IF(N8="","",MAX(0,N8-TODAY()))</f>
        <v/>
      </c>
      <c r="P8" s="50">
        <f>IF(O8="","",O8/365)</f>
        <v/>
      </c>
      <c r="Q8" s="18">
        <f>IF(N8="","",IF(N8&lt;=TODAY(),"Frist abgelaufen",IF(N8-TODAY()&lt;=730,"Frist endet in weniger als 2 Jahren","Frist noch nicht abgelaufen")))</f>
        <v/>
      </c>
      <c r="R8" s="43" t="n">
        <v>465000</v>
      </c>
      <c r="S8" s="48">
        <f>IF(OR(A8="",R8="",L8=""),"",MAX(0,R8-L8))</f>
        <v/>
      </c>
      <c r="T8" s="48">
        <f>IF(OR(A8="",S8=""),"",IFERROR(S8*VLOOKUP(B8,'Stammdaten'!$A$2:$B$101,2,FALSE),0))</f>
        <v/>
      </c>
      <c r="U8" s="4" t="inlineStr">
        <is>
          <t>Meldebescheinigung und Eigennutzungsnachweise sammeln</t>
        </is>
      </c>
      <c r="V8" s="51">
        <f>IF(A8="","",IFERROR(O8/3650,0))</f>
        <v/>
      </c>
    </row>
    <row r="9" ht="24" customHeight="1">
      <c r="A9" s="3" t="inlineStr">
        <is>
          <t>IMM-2026-007</t>
        </is>
      </c>
      <c r="B9" s="4" t="inlineStr">
        <is>
          <t>Stefan Weber</t>
        </is>
      </c>
      <c r="C9" s="4" t="inlineStr">
        <is>
          <t>Königsallee 64</t>
        </is>
      </c>
      <c r="D9" s="5" t="inlineStr">
        <is>
          <t>40212</t>
        </is>
      </c>
      <c r="E9" s="4" t="inlineStr">
        <is>
          <t>Düsseldorf</t>
        </is>
      </c>
      <c r="F9" s="4" t="inlineStr">
        <is>
          <t>Nordrhein-Westfalen</t>
        </is>
      </c>
      <c r="G9" s="3" t="inlineStr">
        <is>
          <t>Vermietung</t>
        </is>
      </c>
      <c r="H9" s="42" t="n">
        <v>46148</v>
      </c>
      <c r="I9" s="43" t="n">
        <v>650000</v>
      </c>
      <c r="J9" s="43" t="n">
        <v>65000</v>
      </c>
      <c r="K9" s="43" t="n">
        <v>30000</v>
      </c>
      <c r="L9" s="44">
        <f>IF(A9="","",SUM(I9:K9))</f>
        <v/>
      </c>
      <c r="M9" s="42" t="n">
        <v>46371</v>
      </c>
      <c r="N9" s="45">
        <f>IF(H9="","",EDATE(H9,120))</f>
        <v/>
      </c>
      <c r="O9" s="10">
        <f>IF(N9="","",MAX(0,N9-TODAY()))</f>
        <v/>
      </c>
      <c r="P9" s="46">
        <f>IF(O9="","",O9/365)</f>
        <v/>
      </c>
      <c r="Q9" s="12">
        <f>IF(N9="","",IF(N9&lt;=TODAY(),"Frist abgelaufen",IF(N9-TODAY()&lt;=730,"Frist endet in weniger als 2 Jahren","Frist noch nicht abgelaufen")))</f>
        <v/>
      </c>
      <c r="R9" s="43" t="n">
        <v>795000</v>
      </c>
      <c r="S9" s="44">
        <f>IF(OR(A9="",R9="",L9=""),"",MAX(0,R9-L9))</f>
        <v/>
      </c>
      <c r="T9" s="44">
        <f>IF(OR(A9="",S9=""),"",IFERROR(S9*VLOOKUP(B9,'Stammdaten'!$A$2:$B$101,2,FALSE),0))</f>
        <v/>
      </c>
      <c r="U9" s="4" t="inlineStr">
        <is>
          <t>Rechnungen der Fassadensanierung beigefügt</t>
        </is>
      </c>
      <c r="V9" s="47">
        <f>IF(A9="","",IFERROR(O9/3650,0))</f>
        <v/>
      </c>
    </row>
    <row r="10" ht="24" customHeight="1">
      <c r="A10" s="3" t="inlineStr">
        <is>
          <t>IMM-2026-008</t>
        </is>
      </c>
      <c r="B10" s="4" t="inlineStr">
        <is>
          <t>Claudia Fischer</t>
        </is>
      </c>
      <c r="C10" s="4" t="inlineStr">
        <is>
          <t>Grimmaische Straße 5</t>
        </is>
      </c>
      <c r="D10" s="5" t="inlineStr">
        <is>
          <t>04109</t>
        </is>
      </c>
      <c r="E10" s="4" t="inlineStr">
        <is>
          <t>Leipzig</t>
        </is>
      </c>
      <c r="F10" s="4" t="inlineStr">
        <is>
          <t>Sachsen</t>
        </is>
      </c>
      <c r="G10" s="3" t="inlineStr">
        <is>
          <t>Vermietung</t>
        </is>
      </c>
      <c r="H10" s="42" t="n">
        <v>46191</v>
      </c>
      <c r="I10" s="43" t="n">
        <v>310000</v>
      </c>
      <c r="J10" s="43" t="n">
        <v>31000</v>
      </c>
      <c r="K10" s="43" t="n">
        <v>9500</v>
      </c>
      <c r="L10" s="48">
        <f>IF(A10="","",SUM(I10:K10))</f>
        <v/>
      </c>
      <c r="M10" s="42" t="n"/>
      <c r="N10" s="49">
        <f>IF(H10="","",EDATE(H10,120))</f>
        <v/>
      </c>
      <c r="O10" s="16">
        <f>IF(N10="","",MAX(0,N10-TODAY()))</f>
        <v/>
      </c>
      <c r="P10" s="50">
        <f>IF(O10="","",O10/365)</f>
        <v/>
      </c>
      <c r="Q10" s="18">
        <f>IF(N10="","",IF(N10&lt;=TODAY(),"Frist abgelaufen",IF(N10-TODAY()&lt;=730,"Frist endet in weniger als 2 Jahren","Frist noch nicht abgelaufen")))</f>
        <v/>
      </c>
      <c r="R10" s="43" t="n">
        <v>375000</v>
      </c>
      <c r="S10" s="48">
        <f>IF(OR(A10="",R10="",L10=""),"",MAX(0,R10-L10))</f>
        <v/>
      </c>
      <c r="T10" s="48">
        <f>IF(OR(A10="",S10=""),"",IFERROR(S10*VLOOKUP(B10,'Stammdaten'!$A$2:$B$101,2,FALSE),0))</f>
        <v/>
      </c>
      <c r="U10" s="4" t="inlineStr">
        <is>
          <t>Kaufpreisaufteilung im Vertragsordner</t>
        </is>
      </c>
      <c r="V10" s="51">
        <f>IF(A10="","",IFERROR(O10/3650,0))</f>
        <v/>
      </c>
    </row>
    <row r="11" ht="24" customHeight="1">
      <c r="A11" s="3" t="inlineStr">
        <is>
          <t>IMM-2026-009</t>
        </is>
      </c>
      <c r="B11" s="4" t="inlineStr">
        <is>
          <t>Markus Bauer</t>
        </is>
      </c>
      <c r="C11" s="4" t="inlineStr">
        <is>
          <t>Prager Straße 16</t>
        </is>
      </c>
      <c r="D11" s="5" t="inlineStr">
        <is>
          <t>01069</t>
        </is>
      </c>
      <c r="E11" s="4" t="inlineStr">
        <is>
          <t>Dresden</t>
        </is>
      </c>
      <c r="F11" s="4" t="inlineStr">
        <is>
          <t>Sachsen</t>
        </is>
      </c>
      <c r="G11" s="3" t="inlineStr">
        <is>
          <t>gemischt</t>
        </is>
      </c>
      <c r="H11" s="42" t="n">
        <v>46212</v>
      </c>
      <c r="I11" s="43" t="n">
        <v>355000</v>
      </c>
      <c r="J11" s="43" t="n">
        <v>35500</v>
      </c>
      <c r="K11" s="43" t="n">
        <v>14500</v>
      </c>
      <c r="L11" s="44">
        <f>IF(A11="","",SUM(I11:K11))</f>
        <v/>
      </c>
      <c r="M11" s="42" t="n">
        <v>46259</v>
      </c>
      <c r="N11" s="45">
        <f>IF(H11="","",EDATE(H11,120))</f>
        <v/>
      </c>
      <c r="O11" s="10">
        <f>IF(N11="","",MAX(0,N11-TODAY()))</f>
        <v/>
      </c>
      <c r="P11" s="46">
        <f>IF(O11="","",O11/365)</f>
        <v/>
      </c>
      <c r="Q11" s="12">
        <f>IF(N11="","",IF(N11&lt;=TODAY(),"Frist abgelaufen",IF(N11-TODAY()&lt;=730,"Frist endet in weniger als 2 Jahren","Frist noch nicht abgelaufen")))</f>
        <v/>
      </c>
      <c r="R11" s="43" t="n">
        <v>425000</v>
      </c>
      <c r="S11" s="44">
        <f>IF(OR(A11="",R11="",L11=""),"",MAX(0,R11-L11))</f>
        <v/>
      </c>
      <c r="T11" s="44">
        <f>IF(OR(A11="",S11=""),"",IFERROR(S11*VLOOKUP(B11,'Stammdaten'!$A$2:$B$101,2,FALSE),0))</f>
        <v/>
      </c>
      <c r="U11" s="4" t="inlineStr">
        <is>
          <t>Nachweise zur teilweisen Vermietung ergänzen</t>
        </is>
      </c>
      <c r="V11" s="47">
        <f>IF(A11="","",IFERROR(O11/3650,0))</f>
        <v/>
      </c>
    </row>
    <row r="12" ht="24" customHeight="1">
      <c r="A12" s="3" t="inlineStr">
        <is>
          <t>IMM-2026-010</t>
        </is>
      </c>
      <c r="B12" s="4" t="inlineStr">
        <is>
          <t>Nicole Schulz</t>
        </is>
      </c>
      <c r="C12" s="4" t="inlineStr">
        <is>
          <t>Lister Meile 28</t>
        </is>
      </c>
      <c r="D12" s="5" t="inlineStr">
        <is>
          <t>30161</t>
        </is>
      </c>
      <c r="E12" s="4" t="inlineStr">
        <is>
          <t>Hannover</t>
        </is>
      </c>
      <c r="F12" s="4" t="inlineStr">
        <is>
          <t>Niedersachsen</t>
        </is>
      </c>
      <c r="G12" s="3" t="inlineStr">
        <is>
          <t>Eigennutzung</t>
        </is>
      </c>
      <c r="H12" s="42" t="n">
        <v>46256</v>
      </c>
      <c r="I12" s="43" t="n">
        <v>430000</v>
      </c>
      <c r="J12" s="43" t="n">
        <v>43000</v>
      </c>
      <c r="K12" s="43" t="n">
        <v>21000</v>
      </c>
      <c r="L12" s="48">
        <f>IF(A12="","",SUM(I12:K12))</f>
        <v/>
      </c>
      <c r="M12" s="42" t="n"/>
      <c r="N12" s="49">
        <f>IF(H12="","",EDATE(H12,120))</f>
        <v/>
      </c>
      <c r="O12" s="16">
        <f>IF(N12="","",MAX(0,N12-TODAY()))</f>
        <v/>
      </c>
      <c r="P12" s="50">
        <f>IF(O12="","",O12/365)</f>
        <v/>
      </c>
      <c r="Q12" s="18">
        <f>IF(N12="","",IF(N12&lt;=TODAY(),"Frist abgelaufen",IF(N12-TODAY()&lt;=730,"Frist endet in weniger als 2 Jahren","Frist noch nicht abgelaufen")))</f>
        <v/>
      </c>
      <c r="R12" s="43" t="n">
        <v>510000</v>
      </c>
      <c r="S12" s="48">
        <f>IF(OR(A12="",R12="",L12=""),"",MAX(0,R12-L12))</f>
        <v/>
      </c>
      <c r="T12" s="48">
        <f>IF(OR(A12="",S12=""),"",IFERROR(S12*VLOOKUP(B12,'Stammdaten'!$A$2:$B$101,2,FALSE),0))</f>
        <v/>
      </c>
      <c r="U12" s="4" t="inlineStr">
        <is>
          <t>Verkaufsunterlagen erst bei konkreter Planung ergänzen</t>
        </is>
      </c>
      <c r="V12" s="51">
        <f>IF(A12="","",IFERROR(O12/3650,0))</f>
        <v/>
      </c>
    </row>
    <row r="13" ht="24" customHeight="1">
      <c r="A13" s="3" t="n"/>
      <c r="B13" s="4" t="n"/>
      <c r="C13" s="4" t="n"/>
      <c r="D13" s="5" t="n"/>
      <c r="E13" s="4" t="n"/>
      <c r="F13" s="4" t="n"/>
      <c r="G13" s="3" t="n"/>
      <c r="H13" s="42" t="n"/>
      <c r="I13" s="43" t="n"/>
      <c r="J13" s="43" t="n"/>
      <c r="K13" s="43" t="n"/>
      <c r="L13" s="44">
        <f>IF(A13="","",SUM(I13:K13))</f>
        <v/>
      </c>
      <c r="M13" s="42" t="n"/>
      <c r="N13" s="45">
        <f>IF(H13="","",EDATE(H13,120))</f>
        <v/>
      </c>
      <c r="O13" s="10">
        <f>IF(N13="","",MAX(0,N13-TODAY()))</f>
        <v/>
      </c>
      <c r="P13" s="46">
        <f>IF(O13="","",O13/365)</f>
        <v/>
      </c>
      <c r="Q13" s="12">
        <f>IF(N13="","",IF(N13&lt;=TODAY(),"Frist abgelaufen",IF(N13-TODAY()&lt;=730,"Frist endet in weniger als 2 Jahren","Frist noch nicht abgelaufen")))</f>
        <v/>
      </c>
      <c r="R13" s="43" t="n"/>
      <c r="S13" s="44">
        <f>IF(OR(A13="",R13="",L13=""),"",MAX(0,R13-L13))</f>
        <v/>
      </c>
      <c r="T13" s="44">
        <f>IF(OR(A13="",S13=""),"",IFERROR(S13*VLOOKUP(B13,'Stammdaten'!$A$2:$B$101,2,FALSE),0))</f>
        <v/>
      </c>
      <c r="U13" s="4" t="n"/>
      <c r="V13" s="47">
        <f>IF(A13="","",IFERROR(O13/3650,0))</f>
        <v/>
      </c>
    </row>
    <row r="14" ht="24" customHeight="1">
      <c r="A14" s="3" t="n"/>
      <c r="B14" s="4" t="n"/>
      <c r="C14" s="4" t="n"/>
      <c r="D14" s="5" t="n"/>
      <c r="E14" s="4" t="n"/>
      <c r="F14" s="4" t="n"/>
      <c r="G14" s="3" t="n"/>
      <c r="H14" s="42" t="n"/>
      <c r="I14" s="43" t="n"/>
      <c r="J14" s="43" t="n"/>
      <c r="K14" s="43" t="n"/>
      <c r="L14" s="48">
        <f>IF(A14="","",SUM(I14:K14))</f>
        <v/>
      </c>
      <c r="M14" s="42" t="n"/>
      <c r="N14" s="49">
        <f>IF(H14="","",EDATE(H14,120))</f>
        <v/>
      </c>
      <c r="O14" s="16">
        <f>IF(N14="","",MAX(0,N14-TODAY()))</f>
        <v/>
      </c>
      <c r="P14" s="50">
        <f>IF(O14="","",O14/365)</f>
        <v/>
      </c>
      <c r="Q14" s="18">
        <f>IF(N14="","",IF(N14&lt;=TODAY(),"Frist abgelaufen",IF(N14-TODAY()&lt;=730,"Frist endet in weniger als 2 Jahren","Frist noch nicht abgelaufen")))</f>
        <v/>
      </c>
      <c r="R14" s="43" t="n"/>
      <c r="S14" s="48">
        <f>IF(OR(A14="",R14="",L14=""),"",MAX(0,R14-L14))</f>
        <v/>
      </c>
      <c r="T14" s="48">
        <f>IF(OR(A14="",S14=""),"",IFERROR(S14*VLOOKUP(B14,'Stammdaten'!$A$2:$B$101,2,FALSE),0))</f>
        <v/>
      </c>
      <c r="U14" s="4" t="n"/>
      <c r="V14" s="51">
        <f>IF(A14="","",IFERROR(O14/3650,0))</f>
        <v/>
      </c>
    </row>
    <row r="15" ht="24" customHeight="1">
      <c r="A15" s="3" t="n"/>
      <c r="B15" s="4" t="n"/>
      <c r="C15" s="4" t="n"/>
      <c r="D15" s="5" t="n"/>
      <c r="E15" s="4" t="n"/>
      <c r="F15" s="4" t="n"/>
      <c r="G15" s="3" t="n"/>
      <c r="H15" s="42" t="n"/>
      <c r="I15" s="43" t="n"/>
      <c r="J15" s="43" t="n"/>
      <c r="K15" s="43" t="n"/>
      <c r="L15" s="44">
        <f>IF(A15="","",SUM(I15:K15))</f>
        <v/>
      </c>
      <c r="M15" s="42" t="n"/>
      <c r="N15" s="45">
        <f>IF(H15="","",EDATE(H15,120))</f>
        <v/>
      </c>
      <c r="O15" s="10">
        <f>IF(N15="","",MAX(0,N15-TODAY()))</f>
        <v/>
      </c>
      <c r="P15" s="46">
        <f>IF(O15="","",O15/365)</f>
        <v/>
      </c>
      <c r="Q15" s="12">
        <f>IF(N15="","",IF(N15&lt;=TODAY(),"Frist abgelaufen",IF(N15-TODAY()&lt;=730,"Frist endet in weniger als 2 Jahren","Frist noch nicht abgelaufen")))</f>
        <v/>
      </c>
      <c r="R15" s="43" t="n"/>
      <c r="S15" s="44">
        <f>IF(OR(A15="",R15="",L15=""),"",MAX(0,R15-L15))</f>
        <v/>
      </c>
      <c r="T15" s="44">
        <f>IF(OR(A15="",S15=""),"",IFERROR(S15*VLOOKUP(B15,'Stammdaten'!$A$2:$B$101,2,FALSE),0))</f>
        <v/>
      </c>
      <c r="U15" s="4" t="n"/>
      <c r="V15" s="47">
        <f>IF(A15="","",IFERROR(O15/3650,0))</f>
        <v/>
      </c>
    </row>
    <row r="16" ht="24" customHeight="1">
      <c r="A16" s="3" t="n"/>
      <c r="B16" s="4" t="n"/>
      <c r="C16" s="4" t="n"/>
      <c r="D16" s="5" t="n"/>
      <c r="E16" s="4" t="n"/>
      <c r="F16" s="4" t="n"/>
      <c r="G16" s="3" t="n"/>
      <c r="H16" s="42" t="n"/>
      <c r="I16" s="43" t="n"/>
      <c r="J16" s="43" t="n"/>
      <c r="K16" s="43" t="n"/>
      <c r="L16" s="48">
        <f>IF(A16="","",SUM(I16:K16))</f>
        <v/>
      </c>
      <c r="M16" s="42" t="n"/>
      <c r="N16" s="49">
        <f>IF(H16="","",EDATE(H16,120))</f>
        <v/>
      </c>
      <c r="O16" s="16">
        <f>IF(N16="","",MAX(0,N16-TODAY()))</f>
        <v/>
      </c>
      <c r="P16" s="50">
        <f>IF(O16="","",O16/365)</f>
        <v/>
      </c>
      <c r="Q16" s="18">
        <f>IF(N16="","",IF(N16&lt;=TODAY(),"Frist abgelaufen",IF(N16-TODAY()&lt;=730,"Frist endet in weniger als 2 Jahren","Frist noch nicht abgelaufen")))</f>
        <v/>
      </c>
      <c r="R16" s="43" t="n"/>
      <c r="S16" s="48">
        <f>IF(OR(A16="",R16="",L16=""),"",MAX(0,R16-L16))</f>
        <v/>
      </c>
      <c r="T16" s="48">
        <f>IF(OR(A16="",S16=""),"",IFERROR(S16*VLOOKUP(B16,'Stammdaten'!$A$2:$B$101,2,FALSE),0))</f>
        <v/>
      </c>
      <c r="U16" s="4" t="n"/>
      <c r="V16" s="51">
        <f>IF(A16="","",IFERROR(O16/3650,0))</f>
        <v/>
      </c>
    </row>
    <row r="17" ht="24" customHeight="1">
      <c r="A17" s="3" t="n"/>
      <c r="B17" s="4" t="n"/>
      <c r="C17" s="4" t="n"/>
      <c r="D17" s="5" t="n"/>
      <c r="E17" s="4" t="n"/>
      <c r="F17" s="4" t="n"/>
      <c r="G17" s="3" t="n"/>
      <c r="H17" s="42" t="n"/>
      <c r="I17" s="43" t="n"/>
      <c r="J17" s="43" t="n"/>
      <c r="K17" s="43" t="n"/>
      <c r="L17" s="44">
        <f>IF(A17="","",SUM(I17:K17))</f>
        <v/>
      </c>
      <c r="M17" s="42" t="n"/>
      <c r="N17" s="45">
        <f>IF(H17="","",EDATE(H17,120))</f>
        <v/>
      </c>
      <c r="O17" s="10">
        <f>IF(N17="","",MAX(0,N17-TODAY()))</f>
        <v/>
      </c>
      <c r="P17" s="46">
        <f>IF(O17="","",O17/365)</f>
        <v/>
      </c>
      <c r="Q17" s="12">
        <f>IF(N17="","",IF(N17&lt;=TODAY(),"Frist abgelaufen",IF(N17-TODAY()&lt;=730,"Frist endet in weniger als 2 Jahren","Frist noch nicht abgelaufen")))</f>
        <v/>
      </c>
      <c r="R17" s="43" t="n"/>
      <c r="S17" s="44">
        <f>IF(OR(A17="",R17="",L17=""),"",MAX(0,R17-L17))</f>
        <v/>
      </c>
      <c r="T17" s="44">
        <f>IF(OR(A17="",S17=""),"",IFERROR(S17*VLOOKUP(B17,'Stammdaten'!$A$2:$B$101,2,FALSE),0))</f>
        <v/>
      </c>
      <c r="U17" s="4" t="n"/>
      <c r="V17" s="47">
        <f>IF(A17="","",IFERROR(O17/3650,0))</f>
        <v/>
      </c>
    </row>
    <row r="18" ht="24" customHeight="1">
      <c r="A18" s="3" t="n"/>
      <c r="B18" s="4" t="n"/>
      <c r="C18" s="4" t="n"/>
      <c r="D18" s="5" t="n"/>
      <c r="E18" s="4" t="n"/>
      <c r="F18" s="4" t="n"/>
      <c r="G18" s="3" t="n"/>
      <c r="H18" s="42" t="n"/>
      <c r="I18" s="43" t="n"/>
      <c r="J18" s="43" t="n"/>
      <c r="K18" s="43" t="n"/>
      <c r="L18" s="48">
        <f>IF(A18="","",SUM(I18:K18))</f>
        <v/>
      </c>
      <c r="M18" s="42" t="n"/>
      <c r="N18" s="49">
        <f>IF(H18="","",EDATE(H18,120))</f>
        <v/>
      </c>
      <c r="O18" s="16">
        <f>IF(N18="","",MAX(0,N18-TODAY()))</f>
        <v/>
      </c>
      <c r="P18" s="50">
        <f>IF(O18="","",O18/365)</f>
        <v/>
      </c>
      <c r="Q18" s="18">
        <f>IF(N18="","",IF(N18&lt;=TODAY(),"Frist abgelaufen",IF(N18-TODAY()&lt;=730,"Frist endet in weniger als 2 Jahren","Frist noch nicht abgelaufen")))</f>
        <v/>
      </c>
      <c r="R18" s="43" t="n"/>
      <c r="S18" s="48">
        <f>IF(OR(A18="",R18="",L18=""),"",MAX(0,R18-L18))</f>
        <v/>
      </c>
      <c r="T18" s="48">
        <f>IF(OR(A18="",S18=""),"",IFERROR(S18*VLOOKUP(B18,'Stammdaten'!$A$2:$B$101,2,FALSE),0))</f>
        <v/>
      </c>
      <c r="U18" s="4" t="n"/>
      <c r="V18" s="51">
        <f>IF(A18="","",IFERROR(O18/3650,0))</f>
        <v/>
      </c>
    </row>
    <row r="19" ht="24" customHeight="1">
      <c r="A19" s="3" t="n"/>
      <c r="B19" s="4" t="n"/>
      <c r="C19" s="4" t="n"/>
      <c r="D19" s="5" t="n"/>
      <c r="E19" s="4" t="n"/>
      <c r="F19" s="4" t="n"/>
      <c r="G19" s="3" t="n"/>
      <c r="H19" s="42" t="n"/>
      <c r="I19" s="43" t="n"/>
      <c r="J19" s="43" t="n"/>
      <c r="K19" s="43" t="n"/>
      <c r="L19" s="44">
        <f>IF(A19="","",SUM(I19:K19))</f>
        <v/>
      </c>
      <c r="M19" s="42" t="n"/>
      <c r="N19" s="45">
        <f>IF(H19="","",EDATE(H19,120))</f>
        <v/>
      </c>
      <c r="O19" s="10">
        <f>IF(N19="","",MAX(0,N19-TODAY()))</f>
        <v/>
      </c>
      <c r="P19" s="46">
        <f>IF(O19="","",O19/365)</f>
        <v/>
      </c>
      <c r="Q19" s="12">
        <f>IF(N19="","",IF(N19&lt;=TODAY(),"Frist abgelaufen",IF(N19-TODAY()&lt;=730,"Frist endet in weniger als 2 Jahren","Frist noch nicht abgelaufen")))</f>
        <v/>
      </c>
      <c r="R19" s="43" t="n"/>
      <c r="S19" s="44">
        <f>IF(OR(A19="",R19="",L19=""),"",MAX(0,R19-L19))</f>
        <v/>
      </c>
      <c r="T19" s="44">
        <f>IF(OR(A19="",S19=""),"",IFERROR(S19*VLOOKUP(B19,'Stammdaten'!$A$2:$B$101,2,FALSE),0))</f>
        <v/>
      </c>
      <c r="U19" s="4" t="n"/>
      <c r="V19" s="47">
        <f>IF(A19="","",IFERROR(O19/3650,0))</f>
        <v/>
      </c>
    </row>
    <row r="20" ht="24" customHeight="1">
      <c r="A20" s="3" t="n"/>
      <c r="B20" s="4" t="n"/>
      <c r="C20" s="4" t="n"/>
      <c r="D20" s="5" t="n"/>
      <c r="E20" s="4" t="n"/>
      <c r="F20" s="4" t="n"/>
      <c r="G20" s="3" t="n"/>
      <c r="H20" s="42" t="n"/>
      <c r="I20" s="43" t="n"/>
      <c r="J20" s="43" t="n"/>
      <c r="K20" s="43" t="n"/>
      <c r="L20" s="48">
        <f>IF(A20="","",SUM(I20:K20))</f>
        <v/>
      </c>
      <c r="M20" s="42" t="n"/>
      <c r="N20" s="49">
        <f>IF(H20="","",EDATE(H20,120))</f>
        <v/>
      </c>
      <c r="O20" s="16">
        <f>IF(N20="","",MAX(0,N20-TODAY()))</f>
        <v/>
      </c>
      <c r="P20" s="50">
        <f>IF(O20="","",O20/365)</f>
        <v/>
      </c>
      <c r="Q20" s="18">
        <f>IF(N20="","",IF(N20&lt;=TODAY(),"Frist abgelaufen",IF(N20-TODAY()&lt;=730,"Frist endet in weniger als 2 Jahren","Frist noch nicht abgelaufen")))</f>
        <v/>
      </c>
      <c r="R20" s="43" t="n"/>
      <c r="S20" s="48">
        <f>IF(OR(A20="",R20="",L20=""),"",MAX(0,R20-L20))</f>
        <v/>
      </c>
      <c r="T20" s="48">
        <f>IF(OR(A20="",S20=""),"",IFERROR(S20*VLOOKUP(B20,'Stammdaten'!$A$2:$B$101,2,FALSE),0))</f>
        <v/>
      </c>
      <c r="U20" s="4" t="n"/>
      <c r="V20" s="51">
        <f>IF(A20="","",IFERROR(O20/3650,0))</f>
        <v/>
      </c>
    </row>
    <row r="21" ht="24" customHeight="1">
      <c r="A21" s="3" t="n"/>
      <c r="B21" s="4" t="n"/>
      <c r="C21" s="4" t="n"/>
      <c r="D21" s="5" t="n"/>
      <c r="E21" s="4" t="n"/>
      <c r="F21" s="4" t="n"/>
      <c r="G21" s="3" t="n"/>
      <c r="H21" s="42" t="n"/>
      <c r="I21" s="43" t="n"/>
      <c r="J21" s="43" t="n"/>
      <c r="K21" s="43" t="n"/>
      <c r="L21" s="44">
        <f>IF(A21="","",SUM(I21:K21))</f>
        <v/>
      </c>
      <c r="M21" s="42" t="n"/>
      <c r="N21" s="45">
        <f>IF(H21="","",EDATE(H21,120))</f>
        <v/>
      </c>
      <c r="O21" s="10">
        <f>IF(N21="","",MAX(0,N21-TODAY()))</f>
        <v/>
      </c>
      <c r="P21" s="46">
        <f>IF(O21="","",O21/365)</f>
        <v/>
      </c>
      <c r="Q21" s="12">
        <f>IF(N21="","",IF(N21&lt;=TODAY(),"Frist abgelaufen",IF(N21-TODAY()&lt;=730,"Frist endet in weniger als 2 Jahren","Frist noch nicht abgelaufen")))</f>
        <v/>
      </c>
      <c r="R21" s="43" t="n"/>
      <c r="S21" s="44">
        <f>IF(OR(A21="",R21="",L21=""),"",MAX(0,R21-L21))</f>
        <v/>
      </c>
      <c r="T21" s="44">
        <f>IF(OR(A21="",S21=""),"",IFERROR(S21*VLOOKUP(B21,'Stammdaten'!$A$2:$B$101,2,FALSE),0))</f>
        <v/>
      </c>
      <c r="U21" s="4" t="n"/>
      <c r="V21" s="47">
        <f>IF(A21="","",IFERROR(O21/3650,0))</f>
        <v/>
      </c>
    </row>
    <row r="22" ht="24" customHeight="1">
      <c r="A22" s="3" t="n"/>
      <c r="B22" s="4" t="n"/>
      <c r="C22" s="4" t="n"/>
      <c r="D22" s="5" t="n"/>
      <c r="E22" s="4" t="n"/>
      <c r="F22" s="4" t="n"/>
      <c r="G22" s="3" t="n"/>
      <c r="H22" s="42" t="n"/>
      <c r="I22" s="43" t="n"/>
      <c r="J22" s="43" t="n"/>
      <c r="K22" s="43" t="n"/>
      <c r="L22" s="48">
        <f>IF(A22="","",SUM(I22:K22))</f>
        <v/>
      </c>
      <c r="M22" s="42" t="n"/>
      <c r="N22" s="49">
        <f>IF(H22="","",EDATE(H22,120))</f>
        <v/>
      </c>
      <c r="O22" s="16">
        <f>IF(N22="","",MAX(0,N22-TODAY()))</f>
        <v/>
      </c>
      <c r="P22" s="50">
        <f>IF(O22="","",O22/365)</f>
        <v/>
      </c>
      <c r="Q22" s="18">
        <f>IF(N22="","",IF(N22&lt;=TODAY(),"Frist abgelaufen",IF(N22-TODAY()&lt;=730,"Frist endet in weniger als 2 Jahren","Frist noch nicht abgelaufen")))</f>
        <v/>
      </c>
      <c r="R22" s="43" t="n"/>
      <c r="S22" s="48">
        <f>IF(OR(A22="",R22="",L22=""),"",MAX(0,R22-L22))</f>
        <v/>
      </c>
      <c r="T22" s="48">
        <f>IF(OR(A22="",S22=""),"",IFERROR(S22*VLOOKUP(B22,'Stammdaten'!$A$2:$B$101,2,FALSE),0))</f>
        <v/>
      </c>
      <c r="U22" s="4" t="n"/>
      <c r="V22" s="51">
        <f>IF(A22="","",IFERROR(O22/3650,0))</f>
        <v/>
      </c>
    </row>
    <row r="23" ht="24" customHeight="1">
      <c r="A23" s="3" t="n"/>
      <c r="B23" s="4" t="n"/>
      <c r="C23" s="4" t="n"/>
      <c r="D23" s="5" t="n"/>
      <c r="E23" s="4" t="n"/>
      <c r="F23" s="4" t="n"/>
      <c r="G23" s="3" t="n"/>
      <c r="H23" s="42" t="n"/>
      <c r="I23" s="43" t="n"/>
      <c r="J23" s="43" t="n"/>
      <c r="K23" s="43" t="n"/>
      <c r="L23" s="44">
        <f>IF(A23="","",SUM(I23:K23))</f>
        <v/>
      </c>
      <c r="M23" s="42" t="n"/>
      <c r="N23" s="45">
        <f>IF(H23="","",EDATE(H23,120))</f>
        <v/>
      </c>
      <c r="O23" s="10">
        <f>IF(N23="","",MAX(0,N23-TODAY()))</f>
        <v/>
      </c>
      <c r="P23" s="46">
        <f>IF(O23="","",O23/365)</f>
        <v/>
      </c>
      <c r="Q23" s="12">
        <f>IF(N23="","",IF(N23&lt;=TODAY(),"Frist abgelaufen",IF(N23-TODAY()&lt;=730,"Frist endet in weniger als 2 Jahren","Frist noch nicht abgelaufen")))</f>
        <v/>
      </c>
      <c r="R23" s="43" t="n"/>
      <c r="S23" s="44">
        <f>IF(OR(A23="",R23="",L23=""),"",MAX(0,R23-L23))</f>
        <v/>
      </c>
      <c r="T23" s="44">
        <f>IF(OR(A23="",S23=""),"",IFERROR(S23*VLOOKUP(B23,'Stammdaten'!$A$2:$B$101,2,FALSE),0))</f>
        <v/>
      </c>
      <c r="U23" s="4" t="n"/>
      <c r="V23" s="47">
        <f>IF(A23="","",IFERROR(O23/3650,0))</f>
        <v/>
      </c>
    </row>
    <row r="24" ht="24" customHeight="1">
      <c r="A24" s="3" t="n"/>
      <c r="B24" s="4" t="n"/>
      <c r="C24" s="4" t="n"/>
      <c r="D24" s="5" t="n"/>
      <c r="E24" s="4" t="n"/>
      <c r="F24" s="4" t="n"/>
      <c r="G24" s="3" t="n"/>
      <c r="H24" s="42" t="n"/>
      <c r="I24" s="43" t="n"/>
      <c r="J24" s="43" t="n"/>
      <c r="K24" s="43" t="n"/>
      <c r="L24" s="48">
        <f>IF(A24="","",SUM(I24:K24))</f>
        <v/>
      </c>
      <c r="M24" s="42" t="n"/>
      <c r="N24" s="49">
        <f>IF(H24="","",EDATE(H24,120))</f>
        <v/>
      </c>
      <c r="O24" s="16">
        <f>IF(N24="","",MAX(0,N24-TODAY()))</f>
        <v/>
      </c>
      <c r="P24" s="50">
        <f>IF(O24="","",O24/365)</f>
        <v/>
      </c>
      <c r="Q24" s="18">
        <f>IF(N24="","",IF(N24&lt;=TODAY(),"Frist abgelaufen",IF(N24-TODAY()&lt;=730,"Frist endet in weniger als 2 Jahren","Frist noch nicht abgelaufen")))</f>
        <v/>
      </c>
      <c r="R24" s="43" t="n"/>
      <c r="S24" s="48">
        <f>IF(OR(A24="",R24="",L24=""),"",MAX(0,R24-L24))</f>
        <v/>
      </c>
      <c r="T24" s="48">
        <f>IF(OR(A24="",S24=""),"",IFERROR(S24*VLOOKUP(B24,'Stammdaten'!$A$2:$B$101,2,FALSE),0))</f>
        <v/>
      </c>
      <c r="U24" s="4" t="n"/>
      <c r="V24" s="51">
        <f>IF(A24="","",IFERROR(O24/3650,0))</f>
        <v/>
      </c>
    </row>
    <row r="25" ht="24" customHeight="1">
      <c r="A25" s="3" t="n"/>
      <c r="B25" s="4" t="n"/>
      <c r="C25" s="4" t="n"/>
      <c r="D25" s="5" t="n"/>
      <c r="E25" s="4" t="n"/>
      <c r="F25" s="4" t="n"/>
      <c r="G25" s="3" t="n"/>
      <c r="H25" s="42" t="n"/>
      <c r="I25" s="43" t="n"/>
      <c r="J25" s="43" t="n"/>
      <c r="K25" s="43" t="n"/>
      <c r="L25" s="44">
        <f>IF(A25="","",SUM(I25:K25))</f>
        <v/>
      </c>
      <c r="M25" s="42" t="n"/>
      <c r="N25" s="45">
        <f>IF(H25="","",EDATE(H25,120))</f>
        <v/>
      </c>
      <c r="O25" s="10">
        <f>IF(N25="","",MAX(0,N25-TODAY()))</f>
        <v/>
      </c>
      <c r="P25" s="46">
        <f>IF(O25="","",O25/365)</f>
        <v/>
      </c>
      <c r="Q25" s="12">
        <f>IF(N25="","",IF(N25&lt;=TODAY(),"Frist abgelaufen",IF(N25-TODAY()&lt;=730,"Frist endet in weniger als 2 Jahren","Frist noch nicht abgelaufen")))</f>
        <v/>
      </c>
      <c r="R25" s="43" t="n"/>
      <c r="S25" s="44">
        <f>IF(OR(A25="",R25="",L25=""),"",MAX(0,R25-L25))</f>
        <v/>
      </c>
      <c r="T25" s="44">
        <f>IF(OR(A25="",S25=""),"",IFERROR(S25*VLOOKUP(B25,'Stammdaten'!$A$2:$B$101,2,FALSE),0))</f>
        <v/>
      </c>
      <c r="U25" s="4" t="n"/>
      <c r="V25" s="47">
        <f>IF(A25="","",IFERROR(O25/3650,0))</f>
        <v/>
      </c>
    </row>
    <row r="26" ht="24" customHeight="1">
      <c r="A26" s="3" t="n"/>
      <c r="B26" s="4" t="n"/>
      <c r="C26" s="4" t="n"/>
      <c r="D26" s="5" t="n"/>
      <c r="E26" s="4" t="n"/>
      <c r="F26" s="4" t="n"/>
      <c r="G26" s="3" t="n"/>
      <c r="H26" s="42" t="n"/>
      <c r="I26" s="43" t="n"/>
      <c r="J26" s="43" t="n"/>
      <c r="K26" s="43" t="n"/>
      <c r="L26" s="48">
        <f>IF(A26="","",SUM(I26:K26))</f>
        <v/>
      </c>
      <c r="M26" s="42" t="n"/>
      <c r="N26" s="49">
        <f>IF(H26="","",EDATE(H26,120))</f>
        <v/>
      </c>
      <c r="O26" s="16">
        <f>IF(N26="","",MAX(0,N26-TODAY()))</f>
        <v/>
      </c>
      <c r="P26" s="50">
        <f>IF(O26="","",O26/365)</f>
        <v/>
      </c>
      <c r="Q26" s="18">
        <f>IF(N26="","",IF(N26&lt;=TODAY(),"Frist abgelaufen",IF(N26-TODAY()&lt;=730,"Frist endet in weniger als 2 Jahren","Frist noch nicht abgelaufen")))</f>
        <v/>
      </c>
      <c r="R26" s="43" t="n"/>
      <c r="S26" s="48">
        <f>IF(OR(A26="",R26="",L26=""),"",MAX(0,R26-L26))</f>
        <v/>
      </c>
      <c r="T26" s="48">
        <f>IF(OR(A26="",S26=""),"",IFERROR(S26*VLOOKUP(B26,'Stammdaten'!$A$2:$B$101,2,FALSE),0))</f>
        <v/>
      </c>
      <c r="U26" s="4" t="n"/>
      <c r="V26" s="51">
        <f>IF(A26="","",IFERROR(O26/3650,0))</f>
        <v/>
      </c>
    </row>
    <row r="27" ht="24" customHeight="1">
      <c r="A27" s="3" t="n"/>
      <c r="B27" s="4" t="n"/>
      <c r="C27" s="4" t="n"/>
      <c r="D27" s="5" t="n"/>
      <c r="E27" s="4" t="n"/>
      <c r="F27" s="4" t="n"/>
      <c r="G27" s="3" t="n"/>
      <c r="H27" s="42" t="n"/>
      <c r="I27" s="43" t="n"/>
      <c r="J27" s="43" t="n"/>
      <c r="K27" s="43" t="n"/>
      <c r="L27" s="44">
        <f>IF(A27="","",SUM(I27:K27))</f>
        <v/>
      </c>
      <c r="M27" s="42" t="n"/>
      <c r="N27" s="45">
        <f>IF(H27="","",EDATE(H27,120))</f>
        <v/>
      </c>
      <c r="O27" s="10">
        <f>IF(N27="","",MAX(0,N27-TODAY()))</f>
        <v/>
      </c>
      <c r="P27" s="46">
        <f>IF(O27="","",O27/365)</f>
        <v/>
      </c>
      <c r="Q27" s="12">
        <f>IF(N27="","",IF(N27&lt;=TODAY(),"Frist abgelaufen",IF(N27-TODAY()&lt;=730,"Frist endet in weniger als 2 Jahren","Frist noch nicht abgelaufen")))</f>
        <v/>
      </c>
      <c r="R27" s="43" t="n"/>
      <c r="S27" s="44">
        <f>IF(OR(A27="",R27="",L27=""),"",MAX(0,R27-L27))</f>
        <v/>
      </c>
      <c r="T27" s="44">
        <f>IF(OR(A27="",S27=""),"",IFERROR(S27*VLOOKUP(B27,'Stammdaten'!$A$2:$B$101,2,FALSE),0))</f>
        <v/>
      </c>
      <c r="U27" s="4" t="n"/>
      <c r="V27" s="47">
        <f>IF(A27="","",IFERROR(O27/3650,0))</f>
        <v/>
      </c>
    </row>
    <row r="28" ht="24" customHeight="1">
      <c r="A28" s="3" t="n"/>
      <c r="B28" s="4" t="n"/>
      <c r="C28" s="4" t="n"/>
      <c r="D28" s="5" t="n"/>
      <c r="E28" s="4" t="n"/>
      <c r="F28" s="4" t="n"/>
      <c r="G28" s="3" t="n"/>
      <c r="H28" s="42" t="n"/>
      <c r="I28" s="43" t="n"/>
      <c r="J28" s="43" t="n"/>
      <c r="K28" s="43" t="n"/>
      <c r="L28" s="48">
        <f>IF(A28="","",SUM(I28:K28))</f>
        <v/>
      </c>
      <c r="M28" s="42" t="n"/>
      <c r="N28" s="49">
        <f>IF(H28="","",EDATE(H28,120))</f>
        <v/>
      </c>
      <c r="O28" s="16">
        <f>IF(N28="","",MAX(0,N28-TODAY()))</f>
        <v/>
      </c>
      <c r="P28" s="50">
        <f>IF(O28="","",O28/365)</f>
        <v/>
      </c>
      <c r="Q28" s="18">
        <f>IF(N28="","",IF(N28&lt;=TODAY(),"Frist abgelaufen",IF(N28-TODAY()&lt;=730,"Frist endet in weniger als 2 Jahren","Frist noch nicht abgelaufen")))</f>
        <v/>
      </c>
      <c r="R28" s="43" t="n"/>
      <c r="S28" s="48">
        <f>IF(OR(A28="",R28="",L28=""),"",MAX(0,R28-L28))</f>
        <v/>
      </c>
      <c r="T28" s="48">
        <f>IF(OR(A28="",S28=""),"",IFERROR(S28*VLOOKUP(B28,'Stammdaten'!$A$2:$B$101,2,FALSE),0))</f>
        <v/>
      </c>
      <c r="U28" s="4" t="n"/>
      <c r="V28" s="51">
        <f>IF(A28="","",IFERROR(O28/3650,0))</f>
        <v/>
      </c>
    </row>
    <row r="29" ht="24" customHeight="1">
      <c r="A29" s="3" t="n"/>
      <c r="B29" s="4" t="n"/>
      <c r="C29" s="4" t="n"/>
      <c r="D29" s="5" t="n"/>
      <c r="E29" s="4" t="n"/>
      <c r="F29" s="4" t="n"/>
      <c r="G29" s="3" t="n"/>
      <c r="H29" s="42" t="n"/>
      <c r="I29" s="43" t="n"/>
      <c r="J29" s="43" t="n"/>
      <c r="K29" s="43" t="n"/>
      <c r="L29" s="44">
        <f>IF(A29="","",SUM(I29:K29))</f>
        <v/>
      </c>
      <c r="M29" s="42" t="n"/>
      <c r="N29" s="45">
        <f>IF(H29="","",EDATE(H29,120))</f>
        <v/>
      </c>
      <c r="O29" s="10">
        <f>IF(N29="","",MAX(0,N29-TODAY()))</f>
        <v/>
      </c>
      <c r="P29" s="46">
        <f>IF(O29="","",O29/365)</f>
        <v/>
      </c>
      <c r="Q29" s="12">
        <f>IF(N29="","",IF(N29&lt;=TODAY(),"Frist abgelaufen",IF(N29-TODAY()&lt;=730,"Frist endet in weniger als 2 Jahren","Frist noch nicht abgelaufen")))</f>
        <v/>
      </c>
      <c r="R29" s="43" t="n"/>
      <c r="S29" s="44">
        <f>IF(OR(A29="",R29="",L29=""),"",MAX(0,R29-L29))</f>
        <v/>
      </c>
      <c r="T29" s="44">
        <f>IF(OR(A29="",S29=""),"",IFERROR(S29*VLOOKUP(B29,'Stammdaten'!$A$2:$B$101,2,FALSE),0))</f>
        <v/>
      </c>
      <c r="U29" s="4" t="n"/>
      <c r="V29" s="47">
        <f>IF(A29="","",IFERROR(O29/3650,0))</f>
        <v/>
      </c>
    </row>
    <row r="30" ht="24" customHeight="1">
      <c r="A30" s="3" t="n"/>
      <c r="B30" s="4" t="n"/>
      <c r="C30" s="4" t="n"/>
      <c r="D30" s="5" t="n"/>
      <c r="E30" s="4" t="n"/>
      <c r="F30" s="4" t="n"/>
      <c r="G30" s="3" t="n"/>
      <c r="H30" s="42" t="n"/>
      <c r="I30" s="43" t="n"/>
      <c r="J30" s="43" t="n"/>
      <c r="K30" s="43" t="n"/>
      <c r="L30" s="48">
        <f>IF(A30="","",SUM(I30:K30))</f>
        <v/>
      </c>
      <c r="M30" s="42" t="n"/>
      <c r="N30" s="49">
        <f>IF(H30="","",EDATE(H30,120))</f>
        <v/>
      </c>
      <c r="O30" s="16">
        <f>IF(N30="","",MAX(0,N30-TODAY()))</f>
        <v/>
      </c>
      <c r="P30" s="50">
        <f>IF(O30="","",O30/365)</f>
        <v/>
      </c>
      <c r="Q30" s="18">
        <f>IF(N30="","",IF(N30&lt;=TODAY(),"Frist abgelaufen",IF(N30-TODAY()&lt;=730,"Frist endet in weniger als 2 Jahren","Frist noch nicht abgelaufen")))</f>
        <v/>
      </c>
      <c r="R30" s="43" t="n"/>
      <c r="S30" s="48">
        <f>IF(OR(A30="",R30="",L30=""),"",MAX(0,R30-L30))</f>
        <v/>
      </c>
      <c r="T30" s="48">
        <f>IF(OR(A30="",S30=""),"",IFERROR(S30*VLOOKUP(B30,'Stammdaten'!$A$2:$B$101,2,FALSE),0))</f>
        <v/>
      </c>
      <c r="U30" s="4" t="n"/>
      <c r="V30" s="51">
        <f>IF(A30="","",IFERROR(O30/3650,0))</f>
        <v/>
      </c>
    </row>
    <row r="31" ht="24" customHeight="1">
      <c r="A31" s="3" t="n"/>
      <c r="B31" s="4" t="n"/>
      <c r="C31" s="4" t="n"/>
      <c r="D31" s="5" t="n"/>
      <c r="E31" s="4" t="n"/>
      <c r="F31" s="4" t="n"/>
      <c r="G31" s="3" t="n"/>
      <c r="H31" s="42" t="n"/>
      <c r="I31" s="43" t="n"/>
      <c r="J31" s="43" t="n"/>
      <c r="K31" s="43" t="n"/>
      <c r="L31" s="44">
        <f>IF(A31="","",SUM(I31:K31))</f>
        <v/>
      </c>
      <c r="M31" s="42" t="n"/>
      <c r="N31" s="45">
        <f>IF(H31="","",EDATE(H31,120))</f>
        <v/>
      </c>
      <c r="O31" s="10">
        <f>IF(N31="","",MAX(0,N31-TODAY()))</f>
        <v/>
      </c>
      <c r="P31" s="46">
        <f>IF(O31="","",O31/365)</f>
        <v/>
      </c>
      <c r="Q31" s="12">
        <f>IF(N31="","",IF(N31&lt;=TODAY(),"Frist abgelaufen",IF(N31-TODAY()&lt;=730,"Frist endet in weniger als 2 Jahren","Frist noch nicht abgelaufen")))</f>
        <v/>
      </c>
      <c r="R31" s="43" t="n"/>
      <c r="S31" s="44">
        <f>IF(OR(A31="",R31="",L31=""),"",MAX(0,R31-L31))</f>
        <v/>
      </c>
      <c r="T31" s="44">
        <f>IF(OR(A31="",S31=""),"",IFERROR(S31*VLOOKUP(B31,'Stammdaten'!$A$2:$B$101,2,FALSE),0))</f>
        <v/>
      </c>
      <c r="U31" s="4" t="n"/>
      <c r="V31" s="47">
        <f>IF(A31="","",IFERROR(O31/3650,0))</f>
        <v/>
      </c>
    </row>
    <row r="32" ht="24" customHeight="1">
      <c r="A32" s="3" t="n"/>
      <c r="B32" s="4" t="n"/>
      <c r="C32" s="4" t="n"/>
      <c r="D32" s="5" t="n"/>
      <c r="E32" s="4" t="n"/>
      <c r="F32" s="4" t="n"/>
      <c r="G32" s="3" t="n"/>
      <c r="H32" s="42" t="n"/>
      <c r="I32" s="43" t="n"/>
      <c r="J32" s="43" t="n"/>
      <c r="K32" s="43" t="n"/>
      <c r="L32" s="48">
        <f>IF(A32="","",SUM(I32:K32))</f>
        <v/>
      </c>
      <c r="M32" s="42" t="n"/>
      <c r="N32" s="49">
        <f>IF(H32="","",EDATE(H32,120))</f>
        <v/>
      </c>
      <c r="O32" s="16">
        <f>IF(N32="","",MAX(0,N32-TODAY()))</f>
        <v/>
      </c>
      <c r="P32" s="50">
        <f>IF(O32="","",O32/365)</f>
        <v/>
      </c>
      <c r="Q32" s="18">
        <f>IF(N32="","",IF(N32&lt;=TODAY(),"Frist abgelaufen",IF(N32-TODAY()&lt;=730,"Frist endet in weniger als 2 Jahren","Frist noch nicht abgelaufen")))</f>
        <v/>
      </c>
      <c r="R32" s="43" t="n"/>
      <c r="S32" s="48">
        <f>IF(OR(A32="",R32="",L32=""),"",MAX(0,R32-L32))</f>
        <v/>
      </c>
      <c r="T32" s="48">
        <f>IF(OR(A32="",S32=""),"",IFERROR(S32*VLOOKUP(B32,'Stammdaten'!$A$2:$B$101,2,FALSE),0))</f>
        <v/>
      </c>
      <c r="U32" s="4" t="n"/>
      <c r="V32" s="51">
        <f>IF(A32="","",IFERROR(O32/3650,0))</f>
        <v/>
      </c>
    </row>
    <row r="33" ht="24" customHeight="1">
      <c r="A33" s="3" t="n"/>
      <c r="B33" s="4" t="n"/>
      <c r="C33" s="4" t="n"/>
      <c r="D33" s="5" t="n"/>
      <c r="E33" s="4" t="n"/>
      <c r="F33" s="4" t="n"/>
      <c r="G33" s="3" t="n"/>
      <c r="H33" s="42" t="n"/>
      <c r="I33" s="43" t="n"/>
      <c r="J33" s="43" t="n"/>
      <c r="K33" s="43" t="n"/>
      <c r="L33" s="44">
        <f>IF(A33="","",SUM(I33:K33))</f>
        <v/>
      </c>
      <c r="M33" s="42" t="n"/>
      <c r="N33" s="45">
        <f>IF(H33="","",EDATE(H33,120))</f>
        <v/>
      </c>
      <c r="O33" s="10">
        <f>IF(N33="","",MAX(0,N33-TODAY()))</f>
        <v/>
      </c>
      <c r="P33" s="46">
        <f>IF(O33="","",O33/365)</f>
        <v/>
      </c>
      <c r="Q33" s="12">
        <f>IF(N33="","",IF(N33&lt;=TODAY(),"Frist abgelaufen",IF(N33-TODAY()&lt;=730,"Frist endet in weniger als 2 Jahren","Frist noch nicht abgelaufen")))</f>
        <v/>
      </c>
      <c r="R33" s="43" t="n"/>
      <c r="S33" s="44">
        <f>IF(OR(A33="",R33="",L33=""),"",MAX(0,R33-L33))</f>
        <v/>
      </c>
      <c r="T33" s="44">
        <f>IF(OR(A33="",S33=""),"",IFERROR(S33*VLOOKUP(B33,'Stammdaten'!$A$2:$B$101,2,FALSE),0))</f>
        <v/>
      </c>
      <c r="U33" s="4" t="n"/>
      <c r="V33" s="47">
        <f>IF(A33="","",IFERROR(O33/3650,0))</f>
        <v/>
      </c>
    </row>
    <row r="34" ht="24" customHeight="1">
      <c r="A34" s="3" t="n"/>
      <c r="B34" s="4" t="n"/>
      <c r="C34" s="4" t="n"/>
      <c r="D34" s="5" t="n"/>
      <c r="E34" s="4" t="n"/>
      <c r="F34" s="4" t="n"/>
      <c r="G34" s="3" t="n"/>
      <c r="H34" s="42" t="n"/>
      <c r="I34" s="43" t="n"/>
      <c r="J34" s="43" t="n"/>
      <c r="K34" s="43" t="n"/>
      <c r="L34" s="48">
        <f>IF(A34="","",SUM(I34:K34))</f>
        <v/>
      </c>
      <c r="M34" s="42" t="n"/>
      <c r="N34" s="49">
        <f>IF(H34="","",EDATE(H34,120))</f>
        <v/>
      </c>
      <c r="O34" s="16">
        <f>IF(N34="","",MAX(0,N34-TODAY()))</f>
        <v/>
      </c>
      <c r="P34" s="50">
        <f>IF(O34="","",O34/365)</f>
        <v/>
      </c>
      <c r="Q34" s="18">
        <f>IF(N34="","",IF(N34&lt;=TODAY(),"Frist abgelaufen",IF(N34-TODAY()&lt;=730,"Frist endet in weniger als 2 Jahren","Frist noch nicht abgelaufen")))</f>
        <v/>
      </c>
      <c r="R34" s="43" t="n"/>
      <c r="S34" s="48">
        <f>IF(OR(A34="",R34="",L34=""),"",MAX(0,R34-L34))</f>
        <v/>
      </c>
      <c r="T34" s="48">
        <f>IF(OR(A34="",S34=""),"",IFERROR(S34*VLOOKUP(B34,'Stammdaten'!$A$2:$B$101,2,FALSE),0))</f>
        <v/>
      </c>
      <c r="U34" s="4" t="n"/>
      <c r="V34" s="51">
        <f>IF(A34="","",IFERROR(O34/3650,0))</f>
        <v/>
      </c>
    </row>
    <row r="35" ht="24" customHeight="1">
      <c r="A35" s="3" t="n"/>
      <c r="B35" s="4" t="n"/>
      <c r="C35" s="4" t="n"/>
      <c r="D35" s="5" t="n"/>
      <c r="E35" s="4" t="n"/>
      <c r="F35" s="4" t="n"/>
      <c r="G35" s="3" t="n"/>
      <c r="H35" s="42" t="n"/>
      <c r="I35" s="43" t="n"/>
      <c r="J35" s="43" t="n"/>
      <c r="K35" s="43" t="n"/>
      <c r="L35" s="44">
        <f>IF(A35="","",SUM(I35:K35))</f>
        <v/>
      </c>
      <c r="M35" s="42" t="n"/>
      <c r="N35" s="45">
        <f>IF(H35="","",EDATE(H35,120))</f>
        <v/>
      </c>
      <c r="O35" s="10">
        <f>IF(N35="","",MAX(0,N35-TODAY()))</f>
        <v/>
      </c>
      <c r="P35" s="46">
        <f>IF(O35="","",O35/365)</f>
        <v/>
      </c>
      <c r="Q35" s="12">
        <f>IF(N35="","",IF(N35&lt;=TODAY(),"Frist abgelaufen",IF(N35-TODAY()&lt;=730,"Frist endet in weniger als 2 Jahren","Frist noch nicht abgelaufen")))</f>
        <v/>
      </c>
      <c r="R35" s="43" t="n"/>
      <c r="S35" s="44">
        <f>IF(OR(A35="",R35="",L35=""),"",MAX(0,R35-L35))</f>
        <v/>
      </c>
      <c r="T35" s="44">
        <f>IF(OR(A35="",S35=""),"",IFERROR(S35*VLOOKUP(B35,'Stammdaten'!$A$2:$B$101,2,FALSE),0))</f>
        <v/>
      </c>
      <c r="U35" s="4" t="n"/>
      <c r="V35" s="47">
        <f>IF(A35="","",IFERROR(O35/3650,0))</f>
        <v/>
      </c>
    </row>
    <row r="36" ht="24" customHeight="1">
      <c r="A36" s="3" t="n"/>
      <c r="B36" s="4" t="n"/>
      <c r="C36" s="4" t="n"/>
      <c r="D36" s="5" t="n"/>
      <c r="E36" s="4" t="n"/>
      <c r="F36" s="4" t="n"/>
      <c r="G36" s="3" t="n"/>
      <c r="H36" s="42" t="n"/>
      <c r="I36" s="43" t="n"/>
      <c r="J36" s="43" t="n"/>
      <c r="K36" s="43" t="n"/>
      <c r="L36" s="48">
        <f>IF(A36="","",SUM(I36:K36))</f>
        <v/>
      </c>
      <c r="M36" s="42" t="n"/>
      <c r="N36" s="49">
        <f>IF(H36="","",EDATE(H36,120))</f>
        <v/>
      </c>
      <c r="O36" s="16">
        <f>IF(N36="","",MAX(0,N36-TODAY()))</f>
        <v/>
      </c>
      <c r="P36" s="50">
        <f>IF(O36="","",O36/365)</f>
        <v/>
      </c>
      <c r="Q36" s="18">
        <f>IF(N36="","",IF(N36&lt;=TODAY(),"Frist abgelaufen",IF(N36-TODAY()&lt;=730,"Frist endet in weniger als 2 Jahren","Frist noch nicht abgelaufen")))</f>
        <v/>
      </c>
      <c r="R36" s="43" t="n"/>
      <c r="S36" s="48">
        <f>IF(OR(A36="",R36="",L36=""),"",MAX(0,R36-L36))</f>
        <v/>
      </c>
      <c r="T36" s="48">
        <f>IF(OR(A36="",S36=""),"",IFERROR(S36*VLOOKUP(B36,'Stammdaten'!$A$2:$B$101,2,FALSE),0))</f>
        <v/>
      </c>
      <c r="U36" s="4" t="n"/>
      <c r="V36" s="51">
        <f>IF(A36="","",IFERROR(O36/3650,0))</f>
        <v/>
      </c>
    </row>
    <row r="37" ht="24" customHeight="1">
      <c r="A37" s="3" t="n"/>
      <c r="B37" s="4" t="n"/>
      <c r="C37" s="4" t="n"/>
      <c r="D37" s="5" t="n"/>
      <c r="E37" s="4" t="n"/>
      <c r="F37" s="4" t="n"/>
      <c r="G37" s="3" t="n"/>
      <c r="H37" s="42" t="n"/>
      <c r="I37" s="43" t="n"/>
      <c r="J37" s="43" t="n"/>
      <c r="K37" s="43" t="n"/>
      <c r="L37" s="44">
        <f>IF(A37="","",SUM(I37:K37))</f>
        <v/>
      </c>
      <c r="M37" s="42" t="n"/>
      <c r="N37" s="45">
        <f>IF(H37="","",EDATE(H37,120))</f>
        <v/>
      </c>
      <c r="O37" s="10">
        <f>IF(N37="","",MAX(0,N37-TODAY()))</f>
        <v/>
      </c>
      <c r="P37" s="46">
        <f>IF(O37="","",O37/365)</f>
        <v/>
      </c>
      <c r="Q37" s="12">
        <f>IF(N37="","",IF(N37&lt;=TODAY(),"Frist abgelaufen",IF(N37-TODAY()&lt;=730,"Frist endet in weniger als 2 Jahren","Frist noch nicht abgelaufen")))</f>
        <v/>
      </c>
      <c r="R37" s="43" t="n"/>
      <c r="S37" s="44">
        <f>IF(OR(A37="",R37="",L37=""),"",MAX(0,R37-L37))</f>
        <v/>
      </c>
      <c r="T37" s="44">
        <f>IF(OR(A37="",S37=""),"",IFERROR(S37*VLOOKUP(B37,'Stammdaten'!$A$2:$B$101,2,FALSE),0))</f>
        <v/>
      </c>
      <c r="U37" s="4" t="n"/>
      <c r="V37" s="47">
        <f>IF(A37="","",IFERROR(O37/3650,0))</f>
        <v/>
      </c>
    </row>
    <row r="38" ht="24" customHeight="1">
      <c r="A38" s="3" t="n"/>
      <c r="B38" s="4" t="n"/>
      <c r="C38" s="4" t="n"/>
      <c r="D38" s="5" t="n"/>
      <c r="E38" s="4" t="n"/>
      <c r="F38" s="4" t="n"/>
      <c r="G38" s="3" t="n"/>
      <c r="H38" s="42" t="n"/>
      <c r="I38" s="43" t="n"/>
      <c r="J38" s="43" t="n"/>
      <c r="K38" s="43" t="n"/>
      <c r="L38" s="48">
        <f>IF(A38="","",SUM(I38:K38))</f>
        <v/>
      </c>
      <c r="M38" s="42" t="n"/>
      <c r="N38" s="49">
        <f>IF(H38="","",EDATE(H38,120))</f>
        <v/>
      </c>
      <c r="O38" s="16">
        <f>IF(N38="","",MAX(0,N38-TODAY()))</f>
        <v/>
      </c>
      <c r="P38" s="50">
        <f>IF(O38="","",O38/365)</f>
        <v/>
      </c>
      <c r="Q38" s="18">
        <f>IF(N38="","",IF(N38&lt;=TODAY(),"Frist abgelaufen",IF(N38-TODAY()&lt;=730,"Frist endet in weniger als 2 Jahren","Frist noch nicht abgelaufen")))</f>
        <v/>
      </c>
      <c r="R38" s="43" t="n"/>
      <c r="S38" s="48">
        <f>IF(OR(A38="",R38="",L38=""),"",MAX(0,R38-L38))</f>
        <v/>
      </c>
      <c r="T38" s="48">
        <f>IF(OR(A38="",S38=""),"",IFERROR(S38*VLOOKUP(B38,'Stammdaten'!$A$2:$B$101,2,FALSE),0))</f>
        <v/>
      </c>
      <c r="U38" s="4" t="n"/>
      <c r="V38" s="51">
        <f>IF(A38="","",IFERROR(O38/3650,0))</f>
        <v/>
      </c>
    </row>
    <row r="39" ht="24" customHeight="1">
      <c r="A39" s="3" t="n"/>
      <c r="B39" s="4" t="n"/>
      <c r="C39" s="4" t="n"/>
      <c r="D39" s="5" t="n"/>
      <c r="E39" s="4" t="n"/>
      <c r="F39" s="4" t="n"/>
      <c r="G39" s="3" t="n"/>
      <c r="H39" s="42" t="n"/>
      <c r="I39" s="43" t="n"/>
      <c r="J39" s="43" t="n"/>
      <c r="K39" s="43" t="n"/>
      <c r="L39" s="44">
        <f>IF(A39="","",SUM(I39:K39))</f>
        <v/>
      </c>
      <c r="M39" s="42" t="n"/>
      <c r="N39" s="45">
        <f>IF(H39="","",EDATE(H39,120))</f>
        <v/>
      </c>
      <c r="O39" s="10">
        <f>IF(N39="","",MAX(0,N39-TODAY()))</f>
        <v/>
      </c>
      <c r="P39" s="46">
        <f>IF(O39="","",O39/365)</f>
        <v/>
      </c>
      <c r="Q39" s="12">
        <f>IF(N39="","",IF(N39&lt;=TODAY(),"Frist abgelaufen",IF(N39-TODAY()&lt;=730,"Frist endet in weniger als 2 Jahren","Frist noch nicht abgelaufen")))</f>
        <v/>
      </c>
      <c r="R39" s="43" t="n"/>
      <c r="S39" s="44">
        <f>IF(OR(A39="",R39="",L39=""),"",MAX(0,R39-L39))</f>
        <v/>
      </c>
      <c r="T39" s="44">
        <f>IF(OR(A39="",S39=""),"",IFERROR(S39*VLOOKUP(B39,'Stammdaten'!$A$2:$B$101,2,FALSE),0))</f>
        <v/>
      </c>
      <c r="U39" s="4" t="n"/>
      <c r="V39" s="47">
        <f>IF(A39="","",IFERROR(O39/3650,0))</f>
        <v/>
      </c>
    </row>
    <row r="40" ht="24" customHeight="1">
      <c r="A40" s="3" t="n"/>
      <c r="B40" s="4" t="n"/>
      <c r="C40" s="4" t="n"/>
      <c r="D40" s="5" t="n"/>
      <c r="E40" s="4" t="n"/>
      <c r="F40" s="4" t="n"/>
      <c r="G40" s="3" t="n"/>
      <c r="H40" s="42" t="n"/>
      <c r="I40" s="43" t="n"/>
      <c r="J40" s="43" t="n"/>
      <c r="K40" s="43" t="n"/>
      <c r="L40" s="48">
        <f>IF(A40="","",SUM(I40:K40))</f>
        <v/>
      </c>
      <c r="M40" s="42" t="n"/>
      <c r="N40" s="49">
        <f>IF(H40="","",EDATE(H40,120))</f>
        <v/>
      </c>
      <c r="O40" s="16">
        <f>IF(N40="","",MAX(0,N40-TODAY()))</f>
        <v/>
      </c>
      <c r="P40" s="50">
        <f>IF(O40="","",O40/365)</f>
        <v/>
      </c>
      <c r="Q40" s="18">
        <f>IF(N40="","",IF(N40&lt;=TODAY(),"Frist abgelaufen",IF(N40-TODAY()&lt;=730,"Frist endet in weniger als 2 Jahren","Frist noch nicht abgelaufen")))</f>
        <v/>
      </c>
      <c r="R40" s="43" t="n"/>
      <c r="S40" s="48">
        <f>IF(OR(A40="",R40="",L40=""),"",MAX(0,R40-L40))</f>
        <v/>
      </c>
      <c r="T40" s="48">
        <f>IF(OR(A40="",S40=""),"",IFERROR(S40*VLOOKUP(B40,'Stammdaten'!$A$2:$B$101,2,FALSE),0))</f>
        <v/>
      </c>
      <c r="U40" s="4" t="n"/>
      <c r="V40" s="51">
        <f>IF(A40="","",IFERROR(O40/3650,0))</f>
        <v/>
      </c>
    </row>
    <row r="41" ht="24" customHeight="1">
      <c r="A41" s="3" t="n"/>
      <c r="B41" s="4" t="n"/>
      <c r="C41" s="4" t="n"/>
      <c r="D41" s="5" t="n"/>
      <c r="E41" s="4" t="n"/>
      <c r="F41" s="4" t="n"/>
      <c r="G41" s="3" t="n"/>
      <c r="H41" s="42" t="n"/>
      <c r="I41" s="43" t="n"/>
      <c r="J41" s="43" t="n"/>
      <c r="K41" s="43" t="n"/>
      <c r="L41" s="44">
        <f>IF(A41="","",SUM(I41:K41))</f>
        <v/>
      </c>
      <c r="M41" s="42" t="n"/>
      <c r="N41" s="45">
        <f>IF(H41="","",EDATE(H41,120))</f>
        <v/>
      </c>
      <c r="O41" s="10">
        <f>IF(N41="","",MAX(0,N41-TODAY()))</f>
        <v/>
      </c>
      <c r="P41" s="46">
        <f>IF(O41="","",O41/365)</f>
        <v/>
      </c>
      <c r="Q41" s="12">
        <f>IF(N41="","",IF(N41&lt;=TODAY(),"Frist abgelaufen",IF(N41-TODAY()&lt;=730,"Frist endet in weniger als 2 Jahren","Frist noch nicht abgelaufen")))</f>
        <v/>
      </c>
      <c r="R41" s="43" t="n"/>
      <c r="S41" s="44">
        <f>IF(OR(A41="",R41="",L41=""),"",MAX(0,R41-L41))</f>
        <v/>
      </c>
      <c r="T41" s="44">
        <f>IF(OR(A41="",S41=""),"",IFERROR(S41*VLOOKUP(B41,'Stammdaten'!$A$2:$B$101,2,FALSE),0))</f>
        <v/>
      </c>
      <c r="U41" s="4" t="n"/>
      <c r="V41" s="47">
        <f>IF(A41="","",IFERROR(O41/3650,0))</f>
        <v/>
      </c>
    </row>
    <row r="42" ht="24" customHeight="1">
      <c r="A42" s="3" t="n"/>
      <c r="B42" s="4" t="n"/>
      <c r="C42" s="4" t="n"/>
      <c r="D42" s="5" t="n"/>
      <c r="E42" s="4" t="n"/>
      <c r="F42" s="4" t="n"/>
      <c r="G42" s="3" t="n"/>
      <c r="H42" s="42" t="n"/>
      <c r="I42" s="43" t="n"/>
      <c r="J42" s="43" t="n"/>
      <c r="K42" s="43" t="n"/>
      <c r="L42" s="48">
        <f>IF(A42="","",SUM(I42:K42))</f>
        <v/>
      </c>
      <c r="M42" s="42" t="n"/>
      <c r="N42" s="49">
        <f>IF(H42="","",EDATE(H42,120))</f>
        <v/>
      </c>
      <c r="O42" s="16">
        <f>IF(N42="","",MAX(0,N42-TODAY()))</f>
        <v/>
      </c>
      <c r="P42" s="50">
        <f>IF(O42="","",O42/365)</f>
        <v/>
      </c>
      <c r="Q42" s="18">
        <f>IF(N42="","",IF(N42&lt;=TODAY(),"Frist abgelaufen",IF(N42-TODAY()&lt;=730,"Frist endet in weniger als 2 Jahren","Frist noch nicht abgelaufen")))</f>
        <v/>
      </c>
      <c r="R42" s="43" t="n"/>
      <c r="S42" s="48">
        <f>IF(OR(A42="",R42="",L42=""),"",MAX(0,R42-L42))</f>
        <v/>
      </c>
      <c r="T42" s="48">
        <f>IF(OR(A42="",S42=""),"",IFERROR(S42*VLOOKUP(B42,'Stammdaten'!$A$2:$B$101,2,FALSE),0))</f>
        <v/>
      </c>
      <c r="U42" s="4" t="n"/>
      <c r="V42" s="51">
        <f>IF(A42="","",IFERROR(O42/3650,0))</f>
        <v/>
      </c>
    </row>
    <row r="43" ht="24" customHeight="1">
      <c r="A43" s="3" t="n"/>
      <c r="B43" s="4" t="n"/>
      <c r="C43" s="4" t="n"/>
      <c r="D43" s="5" t="n"/>
      <c r="E43" s="4" t="n"/>
      <c r="F43" s="4" t="n"/>
      <c r="G43" s="3" t="n"/>
      <c r="H43" s="42" t="n"/>
      <c r="I43" s="43" t="n"/>
      <c r="J43" s="43" t="n"/>
      <c r="K43" s="43" t="n"/>
      <c r="L43" s="44">
        <f>IF(A43="","",SUM(I43:K43))</f>
        <v/>
      </c>
      <c r="M43" s="42" t="n"/>
      <c r="N43" s="45">
        <f>IF(H43="","",EDATE(H43,120))</f>
        <v/>
      </c>
      <c r="O43" s="10">
        <f>IF(N43="","",MAX(0,N43-TODAY()))</f>
        <v/>
      </c>
      <c r="P43" s="46">
        <f>IF(O43="","",O43/365)</f>
        <v/>
      </c>
      <c r="Q43" s="12">
        <f>IF(N43="","",IF(N43&lt;=TODAY(),"Frist abgelaufen",IF(N43-TODAY()&lt;=730,"Frist endet in weniger als 2 Jahren","Frist noch nicht abgelaufen")))</f>
        <v/>
      </c>
      <c r="R43" s="43" t="n"/>
      <c r="S43" s="44">
        <f>IF(OR(A43="",R43="",L43=""),"",MAX(0,R43-L43))</f>
        <v/>
      </c>
      <c r="T43" s="44">
        <f>IF(OR(A43="",S43=""),"",IFERROR(S43*VLOOKUP(B43,'Stammdaten'!$A$2:$B$101,2,FALSE),0))</f>
        <v/>
      </c>
      <c r="U43" s="4" t="n"/>
      <c r="V43" s="47">
        <f>IF(A43="","",IFERROR(O43/3650,0))</f>
        <v/>
      </c>
    </row>
    <row r="44" ht="24" customHeight="1">
      <c r="A44" s="3" t="n"/>
      <c r="B44" s="4" t="n"/>
      <c r="C44" s="4" t="n"/>
      <c r="D44" s="5" t="n"/>
      <c r="E44" s="4" t="n"/>
      <c r="F44" s="4" t="n"/>
      <c r="G44" s="3" t="n"/>
      <c r="H44" s="42" t="n"/>
      <c r="I44" s="43" t="n"/>
      <c r="J44" s="43" t="n"/>
      <c r="K44" s="43" t="n"/>
      <c r="L44" s="48">
        <f>IF(A44="","",SUM(I44:K44))</f>
        <v/>
      </c>
      <c r="M44" s="42" t="n"/>
      <c r="N44" s="49">
        <f>IF(H44="","",EDATE(H44,120))</f>
        <v/>
      </c>
      <c r="O44" s="16">
        <f>IF(N44="","",MAX(0,N44-TODAY()))</f>
        <v/>
      </c>
      <c r="P44" s="50">
        <f>IF(O44="","",O44/365)</f>
        <v/>
      </c>
      <c r="Q44" s="18">
        <f>IF(N44="","",IF(N44&lt;=TODAY(),"Frist abgelaufen",IF(N44-TODAY()&lt;=730,"Frist endet in weniger als 2 Jahren","Frist noch nicht abgelaufen")))</f>
        <v/>
      </c>
      <c r="R44" s="43" t="n"/>
      <c r="S44" s="48">
        <f>IF(OR(A44="",R44="",L44=""),"",MAX(0,R44-L44))</f>
        <v/>
      </c>
      <c r="T44" s="48">
        <f>IF(OR(A44="",S44=""),"",IFERROR(S44*VLOOKUP(B44,'Stammdaten'!$A$2:$B$101,2,FALSE),0))</f>
        <v/>
      </c>
      <c r="U44" s="4" t="n"/>
      <c r="V44" s="51">
        <f>IF(A44="","",IFERROR(O44/3650,0))</f>
        <v/>
      </c>
    </row>
    <row r="45" ht="24" customHeight="1">
      <c r="A45" s="3" t="n"/>
      <c r="B45" s="4" t="n"/>
      <c r="C45" s="4" t="n"/>
      <c r="D45" s="5" t="n"/>
      <c r="E45" s="4" t="n"/>
      <c r="F45" s="4" t="n"/>
      <c r="G45" s="3" t="n"/>
      <c r="H45" s="42" t="n"/>
      <c r="I45" s="43" t="n"/>
      <c r="J45" s="43" t="n"/>
      <c r="K45" s="43" t="n"/>
      <c r="L45" s="44">
        <f>IF(A45="","",SUM(I45:K45))</f>
        <v/>
      </c>
      <c r="M45" s="42" t="n"/>
      <c r="N45" s="45">
        <f>IF(H45="","",EDATE(H45,120))</f>
        <v/>
      </c>
      <c r="O45" s="10">
        <f>IF(N45="","",MAX(0,N45-TODAY()))</f>
        <v/>
      </c>
      <c r="P45" s="46">
        <f>IF(O45="","",O45/365)</f>
        <v/>
      </c>
      <c r="Q45" s="12">
        <f>IF(N45="","",IF(N45&lt;=TODAY(),"Frist abgelaufen",IF(N45-TODAY()&lt;=730,"Frist endet in weniger als 2 Jahren","Frist noch nicht abgelaufen")))</f>
        <v/>
      </c>
      <c r="R45" s="43" t="n"/>
      <c r="S45" s="44">
        <f>IF(OR(A45="",R45="",L45=""),"",MAX(0,R45-L45))</f>
        <v/>
      </c>
      <c r="T45" s="44">
        <f>IF(OR(A45="",S45=""),"",IFERROR(S45*VLOOKUP(B45,'Stammdaten'!$A$2:$B$101,2,FALSE),0))</f>
        <v/>
      </c>
      <c r="U45" s="4" t="n"/>
      <c r="V45" s="47">
        <f>IF(A45="","",IFERROR(O45/3650,0))</f>
        <v/>
      </c>
    </row>
    <row r="46" ht="24" customHeight="1">
      <c r="A46" s="3" t="n"/>
      <c r="B46" s="4" t="n"/>
      <c r="C46" s="4" t="n"/>
      <c r="D46" s="5" t="n"/>
      <c r="E46" s="4" t="n"/>
      <c r="F46" s="4" t="n"/>
      <c r="G46" s="3" t="n"/>
      <c r="H46" s="42" t="n"/>
      <c r="I46" s="43" t="n"/>
      <c r="J46" s="43" t="n"/>
      <c r="K46" s="43" t="n"/>
      <c r="L46" s="48">
        <f>IF(A46="","",SUM(I46:K46))</f>
        <v/>
      </c>
      <c r="M46" s="42" t="n"/>
      <c r="N46" s="49">
        <f>IF(H46="","",EDATE(H46,120))</f>
        <v/>
      </c>
      <c r="O46" s="16">
        <f>IF(N46="","",MAX(0,N46-TODAY()))</f>
        <v/>
      </c>
      <c r="P46" s="50">
        <f>IF(O46="","",O46/365)</f>
        <v/>
      </c>
      <c r="Q46" s="18">
        <f>IF(N46="","",IF(N46&lt;=TODAY(),"Frist abgelaufen",IF(N46-TODAY()&lt;=730,"Frist endet in weniger als 2 Jahren","Frist noch nicht abgelaufen")))</f>
        <v/>
      </c>
      <c r="R46" s="43" t="n"/>
      <c r="S46" s="48">
        <f>IF(OR(A46="",R46="",L46=""),"",MAX(0,R46-L46))</f>
        <v/>
      </c>
      <c r="T46" s="48">
        <f>IF(OR(A46="",S46=""),"",IFERROR(S46*VLOOKUP(B46,'Stammdaten'!$A$2:$B$101,2,FALSE),0))</f>
        <v/>
      </c>
      <c r="U46" s="4" t="n"/>
      <c r="V46" s="51">
        <f>IF(A46="","",IFERROR(O46/3650,0))</f>
        <v/>
      </c>
    </row>
    <row r="47" ht="24" customHeight="1">
      <c r="A47" s="3" t="n"/>
      <c r="B47" s="4" t="n"/>
      <c r="C47" s="4" t="n"/>
      <c r="D47" s="5" t="n"/>
      <c r="E47" s="4" t="n"/>
      <c r="F47" s="4" t="n"/>
      <c r="G47" s="3" t="n"/>
      <c r="H47" s="42" t="n"/>
      <c r="I47" s="43" t="n"/>
      <c r="J47" s="43" t="n"/>
      <c r="K47" s="43" t="n"/>
      <c r="L47" s="44">
        <f>IF(A47="","",SUM(I47:K47))</f>
        <v/>
      </c>
      <c r="M47" s="42" t="n"/>
      <c r="N47" s="45">
        <f>IF(H47="","",EDATE(H47,120))</f>
        <v/>
      </c>
      <c r="O47" s="10">
        <f>IF(N47="","",MAX(0,N47-TODAY()))</f>
        <v/>
      </c>
      <c r="P47" s="46">
        <f>IF(O47="","",O47/365)</f>
        <v/>
      </c>
      <c r="Q47" s="12">
        <f>IF(N47="","",IF(N47&lt;=TODAY(),"Frist abgelaufen",IF(N47-TODAY()&lt;=730,"Frist endet in weniger als 2 Jahren","Frist noch nicht abgelaufen")))</f>
        <v/>
      </c>
      <c r="R47" s="43" t="n"/>
      <c r="S47" s="44">
        <f>IF(OR(A47="",R47="",L47=""),"",MAX(0,R47-L47))</f>
        <v/>
      </c>
      <c r="T47" s="44">
        <f>IF(OR(A47="",S47=""),"",IFERROR(S47*VLOOKUP(B47,'Stammdaten'!$A$2:$B$101,2,FALSE),0))</f>
        <v/>
      </c>
      <c r="U47" s="4" t="n"/>
      <c r="V47" s="47">
        <f>IF(A47="","",IFERROR(O47/3650,0))</f>
        <v/>
      </c>
    </row>
    <row r="48" ht="24" customHeight="1">
      <c r="A48" s="3" t="n"/>
      <c r="B48" s="4" t="n"/>
      <c r="C48" s="4" t="n"/>
      <c r="D48" s="5" t="n"/>
      <c r="E48" s="4" t="n"/>
      <c r="F48" s="4" t="n"/>
      <c r="G48" s="3" t="n"/>
      <c r="H48" s="42" t="n"/>
      <c r="I48" s="43" t="n"/>
      <c r="J48" s="43" t="n"/>
      <c r="K48" s="43" t="n"/>
      <c r="L48" s="48">
        <f>IF(A48="","",SUM(I48:K48))</f>
        <v/>
      </c>
      <c r="M48" s="42" t="n"/>
      <c r="N48" s="49">
        <f>IF(H48="","",EDATE(H48,120))</f>
        <v/>
      </c>
      <c r="O48" s="16">
        <f>IF(N48="","",MAX(0,N48-TODAY()))</f>
        <v/>
      </c>
      <c r="P48" s="50">
        <f>IF(O48="","",O48/365)</f>
        <v/>
      </c>
      <c r="Q48" s="18">
        <f>IF(N48="","",IF(N48&lt;=TODAY(),"Frist abgelaufen",IF(N48-TODAY()&lt;=730,"Frist endet in weniger als 2 Jahren","Frist noch nicht abgelaufen")))</f>
        <v/>
      </c>
      <c r="R48" s="43" t="n"/>
      <c r="S48" s="48">
        <f>IF(OR(A48="",R48="",L48=""),"",MAX(0,R48-L48))</f>
        <v/>
      </c>
      <c r="T48" s="48">
        <f>IF(OR(A48="",S48=""),"",IFERROR(S48*VLOOKUP(B48,'Stammdaten'!$A$2:$B$101,2,FALSE),0))</f>
        <v/>
      </c>
      <c r="U48" s="4" t="n"/>
      <c r="V48" s="51">
        <f>IF(A48="","",IFERROR(O48/3650,0))</f>
        <v/>
      </c>
    </row>
    <row r="49" ht="24" customHeight="1">
      <c r="A49" s="3" t="n"/>
      <c r="B49" s="4" t="n"/>
      <c r="C49" s="4" t="n"/>
      <c r="D49" s="5" t="n"/>
      <c r="E49" s="4" t="n"/>
      <c r="F49" s="4" t="n"/>
      <c r="G49" s="3" t="n"/>
      <c r="H49" s="42" t="n"/>
      <c r="I49" s="43" t="n"/>
      <c r="J49" s="43" t="n"/>
      <c r="K49" s="43" t="n"/>
      <c r="L49" s="44">
        <f>IF(A49="","",SUM(I49:K49))</f>
        <v/>
      </c>
      <c r="M49" s="42" t="n"/>
      <c r="N49" s="45">
        <f>IF(H49="","",EDATE(H49,120))</f>
        <v/>
      </c>
      <c r="O49" s="10">
        <f>IF(N49="","",MAX(0,N49-TODAY()))</f>
        <v/>
      </c>
      <c r="P49" s="46">
        <f>IF(O49="","",O49/365)</f>
        <v/>
      </c>
      <c r="Q49" s="12">
        <f>IF(N49="","",IF(N49&lt;=TODAY(),"Frist abgelaufen",IF(N49-TODAY()&lt;=730,"Frist endet in weniger als 2 Jahren","Frist noch nicht abgelaufen")))</f>
        <v/>
      </c>
      <c r="R49" s="43" t="n"/>
      <c r="S49" s="44">
        <f>IF(OR(A49="",R49="",L49=""),"",MAX(0,R49-L49))</f>
        <v/>
      </c>
      <c r="T49" s="44">
        <f>IF(OR(A49="",S49=""),"",IFERROR(S49*VLOOKUP(B49,'Stammdaten'!$A$2:$B$101,2,FALSE),0))</f>
        <v/>
      </c>
      <c r="U49" s="4" t="n"/>
      <c r="V49" s="47">
        <f>IF(A49="","",IFERROR(O49/3650,0))</f>
        <v/>
      </c>
    </row>
    <row r="50" ht="24" customHeight="1">
      <c r="A50" s="3" t="n"/>
      <c r="B50" s="4" t="n"/>
      <c r="C50" s="4" t="n"/>
      <c r="D50" s="5" t="n"/>
      <c r="E50" s="4" t="n"/>
      <c r="F50" s="4" t="n"/>
      <c r="G50" s="3" t="n"/>
      <c r="H50" s="42" t="n"/>
      <c r="I50" s="43" t="n"/>
      <c r="J50" s="43" t="n"/>
      <c r="K50" s="43" t="n"/>
      <c r="L50" s="48">
        <f>IF(A50="","",SUM(I50:K50))</f>
        <v/>
      </c>
      <c r="M50" s="42" t="n"/>
      <c r="N50" s="49">
        <f>IF(H50="","",EDATE(H50,120))</f>
        <v/>
      </c>
      <c r="O50" s="16">
        <f>IF(N50="","",MAX(0,N50-TODAY()))</f>
        <v/>
      </c>
      <c r="P50" s="50">
        <f>IF(O50="","",O50/365)</f>
        <v/>
      </c>
      <c r="Q50" s="18">
        <f>IF(N50="","",IF(N50&lt;=TODAY(),"Frist abgelaufen",IF(N50-TODAY()&lt;=730,"Frist endet in weniger als 2 Jahren","Frist noch nicht abgelaufen")))</f>
        <v/>
      </c>
      <c r="R50" s="43" t="n"/>
      <c r="S50" s="48">
        <f>IF(OR(A50="",R50="",L50=""),"",MAX(0,R50-L50))</f>
        <v/>
      </c>
      <c r="T50" s="48">
        <f>IF(OR(A50="",S50=""),"",IFERROR(S50*VLOOKUP(B50,'Stammdaten'!$A$2:$B$101,2,FALSE),0))</f>
        <v/>
      </c>
      <c r="U50" s="4" t="n"/>
      <c r="V50" s="51">
        <f>IF(A50="","",IFERROR(O50/3650,0))</f>
        <v/>
      </c>
    </row>
    <row r="51" ht="24" customHeight="1">
      <c r="A51" s="3" t="n"/>
      <c r="B51" s="4" t="n"/>
      <c r="C51" s="4" t="n"/>
      <c r="D51" s="5" t="n"/>
      <c r="E51" s="4" t="n"/>
      <c r="F51" s="4" t="n"/>
      <c r="G51" s="3" t="n"/>
      <c r="H51" s="42" t="n"/>
      <c r="I51" s="43" t="n"/>
      <c r="J51" s="43" t="n"/>
      <c r="K51" s="43" t="n"/>
      <c r="L51" s="44">
        <f>IF(A51="","",SUM(I51:K51))</f>
        <v/>
      </c>
      <c r="M51" s="42" t="n"/>
      <c r="N51" s="45">
        <f>IF(H51="","",EDATE(H51,120))</f>
        <v/>
      </c>
      <c r="O51" s="10">
        <f>IF(N51="","",MAX(0,N51-TODAY()))</f>
        <v/>
      </c>
      <c r="P51" s="46">
        <f>IF(O51="","",O51/365)</f>
        <v/>
      </c>
      <c r="Q51" s="12">
        <f>IF(N51="","",IF(N51&lt;=TODAY(),"Frist abgelaufen",IF(N51-TODAY()&lt;=730,"Frist endet in weniger als 2 Jahren","Frist noch nicht abgelaufen")))</f>
        <v/>
      </c>
      <c r="R51" s="43" t="n"/>
      <c r="S51" s="44">
        <f>IF(OR(A51="",R51="",L51=""),"",MAX(0,R51-L51))</f>
        <v/>
      </c>
      <c r="T51" s="44">
        <f>IF(OR(A51="",S51=""),"",IFERROR(S51*VLOOKUP(B51,'Stammdaten'!$A$2:$B$101,2,FALSE),0))</f>
        <v/>
      </c>
      <c r="U51" s="4" t="n"/>
      <c r="V51" s="47">
        <f>IF(A51="","",IFERROR(O51/3650,0))</f>
        <v/>
      </c>
    </row>
    <row r="52" ht="24" customHeight="1">
      <c r="A52" s="3" t="n"/>
      <c r="B52" s="4" t="n"/>
      <c r="C52" s="4" t="n"/>
      <c r="D52" s="5" t="n"/>
      <c r="E52" s="4" t="n"/>
      <c r="F52" s="4" t="n"/>
      <c r="G52" s="3" t="n"/>
      <c r="H52" s="42" t="n"/>
      <c r="I52" s="43" t="n"/>
      <c r="J52" s="43" t="n"/>
      <c r="K52" s="43" t="n"/>
      <c r="L52" s="48">
        <f>IF(A52="","",SUM(I52:K52))</f>
        <v/>
      </c>
      <c r="M52" s="42" t="n"/>
      <c r="N52" s="49">
        <f>IF(H52="","",EDATE(H52,120))</f>
        <v/>
      </c>
      <c r="O52" s="16">
        <f>IF(N52="","",MAX(0,N52-TODAY()))</f>
        <v/>
      </c>
      <c r="P52" s="50">
        <f>IF(O52="","",O52/365)</f>
        <v/>
      </c>
      <c r="Q52" s="18">
        <f>IF(N52="","",IF(N52&lt;=TODAY(),"Frist abgelaufen",IF(N52-TODAY()&lt;=730,"Frist endet in weniger als 2 Jahren","Frist noch nicht abgelaufen")))</f>
        <v/>
      </c>
      <c r="R52" s="43" t="n"/>
      <c r="S52" s="48">
        <f>IF(OR(A52="",R52="",L52=""),"",MAX(0,R52-L52))</f>
        <v/>
      </c>
      <c r="T52" s="48">
        <f>IF(OR(A52="",S52=""),"",IFERROR(S52*VLOOKUP(B52,'Stammdaten'!$A$2:$B$101,2,FALSE),0))</f>
        <v/>
      </c>
      <c r="U52" s="4" t="n"/>
      <c r="V52" s="51">
        <f>IF(A52="","",IFERROR(O52/3650,0))</f>
        <v/>
      </c>
    </row>
    <row r="53" ht="24" customHeight="1">
      <c r="A53" s="3" t="n"/>
      <c r="B53" s="4" t="n"/>
      <c r="C53" s="4" t="n"/>
      <c r="D53" s="5" t="n"/>
      <c r="E53" s="4" t="n"/>
      <c r="F53" s="4" t="n"/>
      <c r="G53" s="3" t="n"/>
      <c r="H53" s="42" t="n"/>
      <c r="I53" s="43" t="n"/>
      <c r="J53" s="43" t="n"/>
      <c r="K53" s="43" t="n"/>
      <c r="L53" s="44">
        <f>IF(A53="","",SUM(I53:K53))</f>
        <v/>
      </c>
      <c r="M53" s="42" t="n"/>
      <c r="N53" s="45">
        <f>IF(H53="","",EDATE(H53,120))</f>
        <v/>
      </c>
      <c r="O53" s="10">
        <f>IF(N53="","",MAX(0,N53-TODAY()))</f>
        <v/>
      </c>
      <c r="P53" s="46">
        <f>IF(O53="","",O53/365)</f>
        <v/>
      </c>
      <c r="Q53" s="12">
        <f>IF(N53="","",IF(N53&lt;=TODAY(),"Frist abgelaufen",IF(N53-TODAY()&lt;=730,"Frist endet in weniger als 2 Jahren","Frist noch nicht abgelaufen")))</f>
        <v/>
      </c>
      <c r="R53" s="43" t="n"/>
      <c r="S53" s="44">
        <f>IF(OR(A53="",R53="",L53=""),"",MAX(0,R53-L53))</f>
        <v/>
      </c>
      <c r="T53" s="44">
        <f>IF(OR(A53="",S53=""),"",IFERROR(S53*VLOOKUP(B53,'Stammdaten'!$A$2:$B$101,2,FALSE),0))</f>
        <v/>
      </c>
      <c r="U53" s="4" t="n"/>
      <c r="V53" s="47">
        <f>IF(A53="","",IFERROR(O53/3650,0))</f>
        <v/>
      </c>
    </row>
    <row r="54" ht="24" customHeight="1">
      <c r="A54" s="3" t="n"/>
      <c r="B54" s="4" t="n"/>
      <c r="C54" s="4" t="n"/>
      <c r="D54" s="5" t="n"/>
      <c r="E54" s="4" t="n"/>
      <c r="F54" s="4" t="n"/>
      <c r="G54" s="3" t="n"/>
      <c r="H54" s="42" t="n"/>
      <c r="I54" s="43" t="n"/>
      <c r="J54" s="43" t="n"/>
      <c r="K54" s="43" t="n"/>
      <c r="L54" s="48">
        <f>IF(A54="","",SUM(I54:K54))</f>
        <v/>
      </c>
      <c r="M54" s="42" t="n"/>
      <c r="N54" s="49">
        <f>IF(H54="","",EDATE(H54,120))</f>
        <v/>
      </c>
      <c r="O54" s="16">
        <f>IF(N54="","",MAX(0,N54-TODAY()))</f>
        <v/>
      </c>
      <c r="P54" s="50">
        <f>IF(O54="","",O54/365)</f>
        <v/>
      </c>
      <c r="Q54" s="18">
        <f>IF(N54="","",IF(N54&lt;=TODAY(),"Frist abgelaufen",IF(N54-TODAY()&lt;=730,"Frist endet in weniger als 2 Jahren","Frist noch nicht abgelaufen")))</f>
        <v/>
      </c>
      <c r="R54" s="43" t="n"/>
      <c r="S54" s="48">
        <f>IF(OR(A54="",R54="",L54=""),"",MAX(0,R54-L54))</f>
        <v/>
      </c>
      <c r="T54" s="48">
        <f>IF(OR(A54="",S54=""),"",IFERROR(S54*VLOOKUP(B54,'Stammdaten'!$A$2:$B$101,2,FALSE),0))</f>
        <v/>
      </c>
      <c r="U54" s="4" t="n"/>
      <c r="V54" s="51">
        <f>IF(A54="","",IFERROR(O54/3650,0))</f>
        <v/>
      </c>
    </row>
    <row r="55" ht="24" customHeight="1">
      <c r="A55" s="3" t="n"/>
      <c r="B55" s="4" t="n"/>
      <c r="C55" s="4" t="n"/>
      <c r="D55" s="5" t="n"/>
      <c r="E55" s="4" t="n"/>
      <c r="F55" s="4" t="n"/>
      <c r="G55" s="3" t="n"/>
      <c r="H55" s="42" t="n"/>
      <c r="I55" s="43" t="n"/>
      <c r="J55" s="43" t="n"/>
      <c r="K55" s="43" t="n"/>
      <c r="L55" s="44">
        <f>IF(A55="","",SUM(I55:K55))</f>
        <v/>
      </c>
      <c r="M55" s="42" t="n"/>
      <c r="N55" s="45">
        <f>IF(H55="","",EDATE(H55,120))</f>
        <v/>
      </c>
      <c r="O55" s="10">
        <f>IF(N55="","",MAX(0,N55-TODAY()))</f>
        <v/>
      </c>
      <c r="P55" s="46">
        <f>IF(O55="","",O55/365)</f>
        <v/>
      </c>
      <c r="Q55" s="12">
        <f>IF(N55="","",IF(N55&lt;=TODAY(),"Frist abgelaufen",IF(N55-TODAY()&lt;=730,"Frist endet in weniger als 2 Jahren","Frist noch nicht abgelaufen")))</f>
        <v/>
      </c>
      <c r="R55" s="43" t="n"/>
      <c r="S55" s="44">
        <f>IF(OR(A55="",R55="",L55=""),"",MAX(0,R55-L55))</f>
        <v/>
      </c>
      <c r="T55" s="44">
        <f>IF(OR(A55="",S55=""),"",IFERROR(S55*VLOOKUP(B55,'Stammdaten'!$A$2:$B$101,2,FALSE),0))</f>
        <v/>
      </c>
      <c r="U55" s="4" t="n"/>
      <c r="V55" s="47">
        <f>IF(A55="","",IFERROR(O55/3650,0))</f>
        <v/>
      </c>
    </row>
    <row r="56" ht="24" customHeight="1">
      <c r="A56" s="3" t="n"/>
      <c r="B56" s="4" t="n"/>
      <c r="C56" s="4" t="n"/>
      <c r="D56" s="5" t="n"/>
      <c r="E56" s="4" t="n"/>
      <c r="F56" s="4" t="n"/>
      <c r="G56" s="3" t="n"/>
      <c r="H56" s="42" t="n"/>
      <c r="I56" s="43" t="n"/>
      <c r="J56" s="43" t="n"/>
      <c r="K56" s="43" t="n"/>
      <c r="L56" s="48">
        <f>IF(A56="","",SUM(I56:K56))</f>
        <v/>
      </c>
      <c r="M56" s="42" t="n"/>
      <c r="N56" s="49">
        <f>IF(H56="","",EDATE(H56,120))</f>
        <v/>
      </c>
      <c r="O56" s="16">
        <f>IF(N56="","",MAX(0,N56-TODAY()))</f>
        <v/>
      </c>
      <c r="P56" s="50">
        <f>IF(O56="","",O56/365)</f>
        <v/>
      </c>
      <c r="Q56" s="18">
        <f>IF(N56="","",IF(N56&lt;=TODAY(),"Frist abgelaufen",IF(N56-TODAY()&lt;=730,"Frist endet in weniger als 2 Jahren","Frist noch nicht abgelaufen")))</f>
        <v/>
      </c>
      <c r="R56" s="43" t="n"/>
      <c r="S56" s="48">
        <f>IF(OR(A56="",R56="",L56=""),"",MAX(0,R56-L56))</f>
        <v/>
      </c>
      <c r="T56" s="48">
        <f>IF(OR(A56="",S56=""),"",IFERROR(S56*VLOOKUP(B56,'Stammdaten'!$A$2:$B$101,2,FALSE),0))</f>
        <v/>
      </c>
      <c r="U56" s="4" t="n"/>
      <c r="V56" s="51">
        <f>IF(A56="","",IFERROR(O56/3650,0))</f>
        <v/>
      </c>
    </row>
    <row r="57" ht="24" customHeight="1">
      <c r="A57" s="3" t="n"/>
      <c r="B57" s="4" t="n"/>
      <c r="C57" s="4" t="n"/>
      <c r="D57" s="5" t="n"/>
      <c r="E57" s="4" t="n"/>
      <c r="F57" s="4" t="n"/>
      <c r="G57" s="3" t="n"/>
      <c r="H57" s="42" t="n"/>
      <c r="I57" s="43" t="n"/>
      <c r="J57" s="43" t="n"/>
      <c r="K57" s="43" t="n"/>
      <c r="L57" s="44">
        <f>IF(A57="","",SUM(I57:K57))</f>
        <v/>
      </c>
      <c r="M57" s="42" t="n"/>
      <c r="N57" s="45">
        <f>IF(H57="","",EDATE(H57,120))</f>
        <v/>
      </c>
      <c r="O57" s="10">
        <f>IF(N57="","",MAX(0,N57-TODAY()))</f>
        <v/>
      </c>
      <c r="P57" s="46">
        <f>IF(O57="","",O57/365)</f>
        <v/>
      </c>
      <c r="Q57" s="12">
        <f>IF(N57="","",IF(N57&lt;=TODAY(),"Frist abgelaufen",IF(N57-TODAY()&lt;=730,"Frist endet in weniger als 2 Jahren","Frist noch nicht abgelaufen")))</f>
        <v/>
      </c>
      <c r="R57" s="43" t="n"/>
      <c r="S57" s="44">
        <f>IF(OR(A57="",R57="",L57=""),"",MAX(0,R57-L57))</f>
        <v/>
      </c>
      <c r="T57" s="44">
        <f>IF(OR(A57="",S57=""),"",IFERROR(S57*VLOOKUP(B57,'Stammdaten'!$A$2:$B$101,2,FALSE),0))</f>
        <v/>
      </c>
      <c r="U57" s="4" t="n"/>
      <c r="V57" s="47">
        <f>IF(A57="","",IFERROR(O57/3650,0))</f>
        <v/>
      </c>
    </row>
    <row r="58" ht="24" customHeight="1">
      <c r="A58" s="3" t="n"/>
      <c r="B58" s="4" t="n"/>
      <c r="C58" s="4" t="n"/>
      <c r="D58" s="5" t="n"/>
      <c r="E58" s="4" t="n"/>
      <c r="F58" s="4" t="n"/>
      <c r="G58" s="3" t="n"/>
      <c r="H58" s="42" t="n"/>
      <c r="I58" s="43" t="n"/>
      <c r="J58" s="43" t="n"/>
      <c r="K58" s="43" t="n"/>
      <c r="L58" s="48">
        <f>IF(A58="","",SUM(I58:K58))</f>
        <v/>
      </c>
      <c r="M58" s="42" t="n"/>
      <c r="N58" s="49">
        <f>IF(H58="","",EDATE(H58,120))</f>
        <v/>
      </c>
      <c r="O58" s="16">
        <f>IF(N58="","",MAX(0,N58-TODAY()))</f>
        <v/>
      </c>
      <c r="P58" s="50">
        <f>IF(O58="","",O58/365)</f>
        <v/>
      </c>
      <c r="Q58" s="18">
        <f>IF(N58="","",IF(N58&lt;=TODAY(),"Frist abgelaufen",IF(N58-TODAY()&lt;=730,"Frist endet in weniger als 2 Jahren","Frist noch nicht abgelaufen")))</f>
        <v/>
      </c>
      <c r="R58" s="43" t="n"/>
      <c r="S58" s="48">
        <f>IF(OR(A58="",R58="",L58=""),"",MAX(0,R58-L58))</f>
        <v/>
      </c>
      <c r="T58" s="48">
        <f>IF(OR(A58="",S58=""),"",IFERROR(S58*VLOOKUP(B58,'Stammdaten'!$A$2:$B$101,2,FALSE),0))</f>
        <v/>
      </c>
      <c r="U58" s="4" t="n"/>
      <c r="V58" s="51">
        <f>IF(A58="","",IFERROR(O58/3650,0))</f>
        <v/>
      </c>
    </row>
    <row r="59" ht="24" customHeight="1">
      <c r="A59" s="3" t="n"/>
      <c r="B59" s="4" t="n"/>
      <c r="C59" s="4" t="n"/>
      <c r="D59" s="5" t="n"/>
      <c r="E59" s="4" t="n"/>
      <c r="F59" s="4" t="n"/>
      <c r="G59" s="3" t="n"/>
      <c r="H59" s="42" t="n"/>
      <c r="I59" s="43" t="n"/>
      <c r="J59" s="43" t="n"/>
      <c r="K59" s="43" t="n"/>
      <c r="L59" s="44">
        <f>IF(A59="","",SUM(I59:K59))</f>
        <v/>
      </c>
      <c r="M59" s="42" t="n"/>
      <c r="N59" s="45">
        <f>IF(H59="","",EDATE(H59,120))</f>
        <v/>
      </c>
      <c r="O59" s="10">
        <f>IF(N59="","",MAX(0,N59-TODAY()))</f>
        <v/>
      </c>
      <c r="P59" s="46">
        <f>IF(O59="","",O59/365)</f>
        <v/>
      </c>
      <c r="Q59" s="12">
        <f>IF(N59="","",IF(N59&lt;=TODAY(),"Frist abgelaufen",IF(N59-TODAY()&lt;=730,"Frist endet in weniger als 2 Jahren","Frist noch nicht abgelaufen")))</f>
        <v/>
      </c>
      <c r="R59" s="43" t="n"/>
      <c r="S59" s="44">
        <f>IF(OR(A59="",R59="",L59=""),"",MAX(0,R59-L59))</f>
        <v/>
      </c>
      <c r="T59" s="44">
        <f>IF(OR(A59="",S59=""),"",IFERROR(S59*VLOOKUP(B59,'Stammdaten'!$A$2:$B$101,2,FALSE),0))</f>
        <v/>
      </c>
      <c r="U59" s="4" t="n"/>
      <c r="V59" s="47">
        <f>IF(A59="","",IFERROR(O59/3650,0))</f>
        <v/>
      </c>
    </row>
    <row r="60" ht="24" customHeight="1">
      <c r="A60" s="3" t="n"/>
      <c r="B60" s="4" t="n"/>
      <c r="C60" s="4" t="n"/>
      <c r="D60" s="5" t="n"/>
      <c r="E60" s="4" t="n"/>
      <c r="F60" s="4" t="n"/>
      <c r="G60" s="3" t="n"/>
      <c r="H60" s="42" t="n"/>
      <c r="I60" s="43" t="n"/>
      <c r="J60" s="43" t="n"/>
      <c r="K60" s="43" t="n"/>
      <c r="L60" s="48">
        <f>IF(A60="","",SUM(I60:K60))</f>
        <v/>
      </c>
      <c r="M60" s="42" t="n"/>
      <c r="N60" s="49">
        <f>IF(H60="","",EDATE(H60,120))</f>
        <v/>
      </c>
      <c r="O60" s="16">
        <f>IF(N60="","",MAX(0,N60-TODAY()))</f>
        <v/>
      </c>
      <c r="P60" s="50">
        <f>IF(O60="","",O60/365)</f>
        <v/>
      </c>
      <c r="Q60" s="18">
        <f>IF(N60="","",IF(N60&lt;=TODAY(),"Frist abgelaufen",IF(N60-TODAY()&lt;=730,"Frist endet in weniger als 2 Jahren","Frist noch nicht abgelaufen")))</f>
        <v/>
      </c>
      <c r="R60" s="43" t="n"/>
      <c r="S60" s="48">
        <f>IF(OR(A60="",R60="",L60=""),"",MAX(0,R60-L60))</f>
        <v/>
      </c>
      <c r="T60" s="48">
        <f>IF(OR(A60="",S60=""),"",IFERROR(S60*VLOOKUP(B60,'Stammdaten'!$A$2:$B$101,2,FALSE),0))</f>
        <v/>
      </c>
      <c r="U60" s="4" t="n"/>
      <c r="V60" s="51">
        <f>IF(A60="","",IFERROR(O60/3650,0))</f>
        <v/>
      </c>
    </row>
    <row r="61" ht="24" customHeight="1">
      <c r="A61" s="3" t="n"/>
      <c r="B61" s="4" t="n"/>
      <c r="C61" s="4" t="n"/>
      <c r="D61" s="5" t="n"/>
      <c r="E61" s="4" t="n"/>
      <c r="F61" s="4" t="n"/>
      <c r="G61" s="3" t="n"/>
      <c r="H61" s="42" t="n"/>
      <c r="I61" s="43" t="n"/>
      <c r="J61" s="43" t="n"/>
      <c r="K61" s="43" t="n"/>
      <c r="L61" s="44">
        <f>IF(A61="","",SUM(I61:K61))</f>
        <v/>
      </c>
      <c r="M61" s="42" t="n"/>
      <c r="N61" s="45">
        <f>IF(H61="","",EDATE(H61,120))</f>
        <v/>
      </c>
      <c r="O61" s="10">
        <f>IF(N61="","",MAX(0,N61-TODAY()))</f>
        <v/>
      </c>
      <c r="P61" s="46">
        <f>IF(O61="","",O61/365)</f>
        <v/>
      </c>
      <c r="Q61" s="12">
        <f>IF(N61="","",IF(N61&lt;=TODAY(),"Frist abgelaufen",IF(N61-TODAY()&lt;=730,"Frist endet in weniger als 2 Jahren","Frist noch nicht abgelaufen")))</f>
        <v/>
      </c>
      <c r="R61" s="43" t="n"/>
      <c r="S61" s="44">
        <f>IF(OR(A61="",R61="",L61=""),"",MAX(0,R61-L61))</f>
        <v/>
      </c>
      <c r="T61" s="44">
        <f>IF(OR(A61="",S61=""),"",IFERROR(S61*VLOOKUP(B61,'Stammdaten'!$A$2:$B$101,2,FALSE),0))</f>
        <v/>
      </c>
      <c r="U61" s="4" t="n"/>
      <c r="V61" s="47">
        <f>IF(A61="","",IFERROR(O61/3650,0))</f>
        <v/>
      </c>
    </row>
    <row r="62" ht="24" customHeight="1">
      <c r="A62" s="3" t="n"/>
      <c r="B62" s="4" t="n"/>
      <c r="C62" s="4" t="n"/>
      <c r="D62" s="5" t="n"/>
      <c r="E62" s="4" t="n"/>
      <c r="F62" s="4" t="n"/>
      <c r="G62" s="3" t="n"/>
      <c r="H62" s="42" t="n"/>
      <c r="I62" s="43" t="n"/>
      <c r="J62" s="43" t="n"/>
      <c r="K62" s="43" t="n"/>
      <c r="L62" s="48">
        <f>IF(A62="","",SUM(I62:K62))</f>
        <v/>
      </c>
      <c r="M62" s="42" t="n"/>
      <c r="N62" s="49">
        <f>IF(H62="","",EDATE(H62,120))</f>
        <v/>
      </c>
      <c r="O62" s="16">
        <f>IF(N62="","",MAX(0,N62-TODAY()))</f>
        <v/>
      </c>
      <c r="P62" s="50">
        <f>IF(O62="","",O62/365)</f>
        <v/>
      </c>
      <c r="Q62" s="18">
        <f>IF(N62="","",IF(N62&lt;=TODAY(),"Frist abgelaufen",IF(N62-TODAY()&lt;=730,"Frist endet in weniger als 2 Jahren","Frist noch nicht abgelaufen")))</f>
        <v/>
      </c>
      <c r="R62" s="43" t="n"/>
      <c r="S62" s="48">
        <f>IF(OR(A62="",R62="",L62=""),"",MAX(0,R62-L62))</f>
        <v/>
      </c>
      <c r="T62" s="48">
        <f>IF(OR(A62="",S62=""),"",IFERROR(S62*VLOOKUP(B62,'Stammdaten'!$A$2:$B$101,2,FALSE),0))</f>
        <v/>
      </c>
      <c r="U62" s="4" t="n"/>
      <c r="V62" s="51">
        <f>IF(A62="","",IFERROR(O62/3650,0))</f>
        <v/>
      </c>
    </row>
    <row r="63" ht="24" customHeight="1">
      <c r="A63" s="3" t="n"/>
      <c r="B63" s="4" t="n"/>
      <c r="C63" s="4" t="n"/>
      <c r="D63" s="5" t="n"/>
      <c r="E63" s="4" t="n"/>
      <c r="F63" s="4" t="n"/>
      <c r="G63" s="3" t="n"/>
      <c r="H63" s="42" t="n"/>
      <c r="I63" s="43" t="n"/>
      <c r="J63" s="43" t="n"/>
      <c r="K63" s="43" t="n"/>
      <c r="L63" s="44">
        <f>IF(A63="","",SUM(I63:K63))</f>
        <v/>
      </c>
      <c r="M63" s="42" t="n"/>
      <c r="N63" s="45">
        <f>IF(H63="","",EDATE(H63,120))</f>
        <v/>
      </c>
      <c r="O63" s="10">
        <f>IF(N63="","",MAX(0,N63-TODAY()))</f>
        <v/>
      </c>
      <c r="P63" s="46">
        <f>IF(O63="","",O63/365)</f>
        <v/>
      </c>
      <c r="Q63" s="12">
        <f>IF(N63="","",IF(N63&lt;=TODAY(),"Frist abgelaufen",IF(N63-TODAY()&lt;=730,"Frist endet in weniger als 2 Jahren","Frist noch nicht abgelaufen")))</f>
        <v/>
      </c>
      <c r="R63" s="43" t="n"/>
      <c r="S63" s="44">
        <f>IF(OR(A63="",R63="",L63=""),"",MAX(0,R63-L63))</f>
        <v/>
      </c>
      <c r="T63" s="44">
        <f>IF(OR(A63="",S63=""),"",IFERROR(S63*VLOOKUP(B63,'Stammdaten'!$A$2:$B$101,2,FALSE),0))</f>
        <v/>
      </c>
      <c r="U63" s="4" t="n"/>
      <c r="V63" s="47">
        <f>IF(A63="","",IFERROR(O63/3650,0))</f>
        <v/>
      </c>
    </row>
    <row r="64" ht="24" customHeight="1">
      <c r="A64" s="3" t="n"/>
      <c r="B64" s="4" t="n"/>
      <c r="C64" s="4" t="n"/>
      <c r="D64" s="5" t="n"/>
      <c r="E64" s="4" t="n"/>
      <c r="F64" s="4" t="n"/>
      <c r="G64" s="3" t="n"/>
      <c r="H64" s="42" t="n"/>
      <c r="I64" s="43" t="n"/>
      <c r="J64" s="43" t="n"/>
      <c r="K64" s="43" t="n"/>
      <c r="L64" s="48">
        <f>IF(A64="","",SUM(I64:K64))</f>
        <v/>
      </c>
      <c r="M64" s="42" t="n"/>
      <c r="N64" s="49">
        <f>IF(H64="","",EDATE(H64,120))</f>
        <v/>
      </c>
      <c r="O64" s="16">
        <f>IF(N64="","",MAX(0,N64-TODAY()))</f>
        <v/>
      </c>
      <c r="P64" s="50">
        <f>IF(O64="","",O64/365)</f>
        <v/>
      </c>
      <c r="Q64" s="18">
        <f>IF(N64="","",IF(N64&lt;=TODAY(),"Frist abgelaufen",IF(N64-TODAY()&lt;=730,"Frist endet in weniger als 2 Jahren","Frist noch nicht abgelaufen")))</f>
        <v/>
      </c>
      <c r="R64" s="43" t="n"/>
      <c r="S64" s="48">
        <f>IF(OR(A64="",R64="",L64=""),"",MAX(0,R64-L64))</f>
        <v/>
      </c>
      <c r="T64" s="48">
        <f>IF(OR(A64="",S64=""),"",IFERROR(S64*VLOOKUP(B64,'Stammdaten'!$A$2:$B$101,2,FALSE),0))</f>
        <v/>
      </c>
      <c r="U64" s="4" t="n"/>
      <c r="V64" s="51">
        <f>IF(A64="","",IFERROR(O64/3650,0))</f>
        <v/>
      </c>
    </row>
    <row r="65" ht="24" customHeight="1">
      <c r="A65" s="3" t="n"/>
      <c r="B65" s="4" t="n"/>
      <c r="C65" s="4" t="n"/>
      <c r="D65" s="5" t="n"/>
      <c r="E65" s="4" t="n"/>
      <c r="F65" s="4" t="n"/>
      <c r="G65" s="3" t="n"/>
      <c r="H65" s="42" t="n"/>
      <c r="I65" s="43" t="n"/>
      <c r="J65" s="43" t="n"/>
      <c r="K65" s="43" t="n"/>
      <c r="L65" s="44">
        <f>IF(A65="","",SUM(I65:K65))</f>
        <v/>
      </c>
      <c r="M65" s="42" t="n"/>
      <c r="N65" s="45">
        <f>IF(H65="","",EDATE(H65,120))</f>
        <v/>
      </c>
      <c r="O65" s="10">
        <f>IF(N65="","",MAX(0,N65-TODAY()))</f>
        <v/>
      </c>
      <c r="P65" s="46">
        <f>IF(O65="","",O65/365)</f>
        <v/>
      </c>
      <c r="Q65" s="12">
        <f>IF(N65="","",IF(N65&lt;=TODAY(),"Frist abgelaufen",IF(N65-TODAY()&lt;=730,"Frist endet in weniger als 2 Jahren","Frist noch nicht abgelaufen")))</f>
        <v/>
      </c>
      <c r="R65" s="43" t="n"/>
      <c r="S65" s="44">
        <f>IF(OR(A65="",R65="",L65=""),"",MAX(0,R65-L65))</f>
        <v/>
      </c>
      <c r="T65" s="44">
        <f>IF(OR(A65="",S65=""),"",IFERROR(S65*VLOOKUP(B65,'Stammdaten'!$A$2:$B$101,2,FALSE),0))</f>
        <v/>
      </c>
      <c r="U65" s="4" t="n"/>
      <c r="V65" s="47">
        <f>IF(A65="","",IFERROR(O65/3650,0))</f>
        <v/>
      </c>
    </row>
    <row r="66" ht="24" customHeight="1">
      <c r="A66" s="3" t="n"/>
      <c r="B66" s="4" t="n"/>
      <c r="C66" s="4" t="n"/>
      <c r="D66" s="5" t="n"/>
      <c r="E66" s="4" t="n"/>
      <c r="F66" s="4" t="n"/>
      <c r="G66" s="3" t="n"/>
      <c r="H66" s="42" t="n"/>
      <c r="I66" s="43" t="n"/>
      <c r="J66" s="43" t="n"/>
      <c r="K66" s="43" t="n"/>
      <c r="L66" s="48">
        <f>IF(A66="","",SUM(I66:K66))</f>
        <v/>
      </c>
      <c r="M66" s="42" t="n"/>
      <c r="N66" s="49">
        <f>IF(H66="","",EDATE(H66,120))</f>
        <v/>
      </c>
      <c r="O66" s="16">
        <f>IF(N66="","",MAX(0,N66-TODAY()))</f>
        <v/>
      </c>
      <c r="P66" s="50">
        <f>IF(O66="","",O66/365)</f>
        <v/>
      </c>
      <c r="Q66" s="18">
        <f>IF(N66="","",IF(N66&lt;=TODAY(),"Frist abgelaufen",IF(N66-TODAY()&lt;=730,"Frist endet in weniger als 2 Jahren","Frist noch nicht abgelaufen")))</f>
        <v/>
      </c>
      <c r="R66" s="43" t="n"/>
      <c r="S66" s="48">
        <f>IF(OR(A66="",R66="",L66=""),"",MAX(0,R66-L66))</f>
        <v/>
      </c>
      <c r="T66" s="48">
        <f>IF(OR(A66="",S66=""),"",IFERROR(S66*VLOOKUP(B66,'Stammdaten'!$A$2:$B$101,2,FALSE),0))</f>
        <v/>
      </c>
      <c r="U66" s="4" t="n"/>
      <c r="V66" s="51">
        <f>IF(A66="","",IFERROR(O66/3650,0))</f>
        <v/>
      </c>
    </row>
    <row r="67" ht="24" customHeight="1">
      <c r="A67" s="3" t="n"/>
      <c r="B67" s="4" t="n"/>
      <c r="C67" s="4" t="n"/>
      <c r="D67" s="5" t="n"/>
      <c r="E67" s="4" t="n"/>
      <c r="F67" s="4" t="n"/>
      <c r="G67" s="3" t="n"/>
      <c r="H67" s="42" t="n"/>
      <c r="I67" s="43" t="n"/>
      <c r="J67" s="43" t="n"/>
      <c r="K67" s="43" t="n"/>
      <c r="L67" s="44">
        <f>IF(A67="","",SUM(I67:K67))</f>
        <v/>
      </c>
      <c r="M67" s="42" t="n"/>
      <c r="N67" s="45">
        <f>IF(H67="","",EDATE(H67,120))</f>
        <v/>
      </c>
      <c r="O67" s="10">
        <f>IF(N67="","",MAX(0,N67-TODAY()))</f>
        <v/>
      </c>
      <c r="P67" s="46">
        <f>IF(O67="","",O67/365)</f>
        <v/>
      </c>
      <c r="Q67" s="12">
        <f>IF(N67="","",IF(N67&lt;=TODAY(),"Frist abgelaufen",IF(N67-TODAY()&lt;=730,"Frist endet in weniger als 2 Jahren","Frist noch nicht abgelaufen")))</f>
        <v/>
      </c>
      <c r="R67" s="43" t="n"/>
      <c r="S67" s="44">
        <f>IF(OR(A67="",R67="",L67=""),"",MAX(0,R67-L67))</f>
        <v/>
      </c>
      <c r="T67" s="44">
        <f>IF(OR(A67="",S67=""),"",IFERROR(S67*VLOOKUP(B67,'Stammdaten'!$A$2:$B$101,2,FALSE),0))</f>
        <v/>
      </c>
      <c r="U67" s="4" t="n"/>
      <c r="V67" s="47">
        <f>IF(A67="","",IFERROR(O67/3650,0))</f>
        <v/>
      </c>
    </row>
    <row r="68" ht="24" customHeight="1">
      <c r="A68" s="3" t="n"/>
      <c r="B68" s="4" t="n"/>
      <c r="C68" s="4" t="n"/>
      <c r="D68" s="5" t="n"/>
      <c r="E68" s="4" t="n"/>
      <c r="F68" s="4" t="n"/>
      <c r="G68" s="3" t="n"/>
      <c r="H68" s="42" t="n"/>
      <c r="I68" s="43" t="n"/>
      <c r="J68" s="43" t="n"/>
      <c r="K68" s="43" t="n"/>
      <c r="L68" s="48">
        <f>IF(A68="","",SUM(I68:K68))</f>
        <v/>
      </c>
      <c r="M68" s="42" t="n"/>
      <c r="N68" s="49">
        <f>IF(H68="","",EDATE(H68,120))</f>
        <v/>
      </c>
      <c r="O68" s="16">
        <f>IF(N68="","",MAX(0,N68-TODAY()))</f>
        <v/>
      </c>
      <c r="P68" s="50">
        <f>IF(O68="","",O68/365)</f>
        <v/>
      </c>
      <c r="Q68" s="18">
        <f>IF(N68="","",IF(N68&lt;=TODAY(),"Frist abgelaufen",IF(N68-TODAY()&lt;=730,"Frist endet in weniger als 2 Jahren","Frist noch nicht abgelaufen")))</f>
        <v/>
      </c>
      <c r="R68" s="43" t="n"/>
      <c r="S68" s="48">
        <f>IF(OR(A68="",R68="",L68=""),"",MAX(0,R68-L68))</f>
        <v/>
      </c>
      <c r="T68" s="48">
        <f>IF(OR(A68="",S68=""),"",IFERROR(S68*VLOOKUP(B68,'Stammdaten'!$A$2:$B$101,2,FALSE),0))</f>
        <v/>
      </c>
      <c r="U68" s="4" t="n"/>
      <c r="V68" s="51">
        <f>IF(A68="","",IFERROR(O68/3650,0))</f>
        <v/>
      </c>
    </row>
    <row r="69" ht="24" customHeight="1">
      <c r="A69" s="3" t="n"/>
      <c r="B69" s="4" t="n"/>
      <c r="C69" s="4" t="n"/>
      <c r="D69" s="5" t="n"/>
      <c r="E69" s="4" t="n"/>
      <c r="F69" s="4" t="n"/>
      <c r="G69" s="3" t="n"/>
      <c r="H69" s="42" t="n"/>
      <c r="I69" s="43" t="n"/>
      <c r="J69" s="43" t="n"/>
      <c r="K69" s="43" t="n"/>
      <c r="L69" s="44">
        <f>IF(A69="","",SUM(I69:K69))</f>
        <v/>
      </c>
      <c r="M69" s="42" t="n"/>
      <c r="N69" s="45">
        <f>IF(H69="","",EDATE(H69,120))</f>
        <v/>
      </c>
      <c r="O69" s="10">
        <f>IF(N69="","",MAX(0,N69-TODAY()))</f>
        <v/>
      </c>
      <c r="P69" s="46">
        <f>IF(O69="","",O69/365)</f>
        <v/>
      </c>
      <c r="Q69" s="12">
        <f>IF(N69="","",IF(N69&lt;=TODAY(),"Frist abgelaufen",IF(N69-TODAY()&lt;=730,"Frist endet in weniger als 2 Jahren","Frist noch nicht abgelaufen")))</f>
        <v/>
      </c>
      <c r="R69" s="43" t="n"/>
      <c r="S69" s="44">
        <f>IF(OR(A69="",R69="",L69=""),"",MAX(0,R69-L69))</f>
        <v/>
      </c>
      <c r="T69" s="44">
        <f>IF(OR(A69="",S69=""),"",IFERROR(S69*VLOOKUP(B69,'Stammdaten'!$A$2:$B$101,2,FALSE),0))</f>
        <v/>
      </c>
      <c r="U69" s="4" t="n"/>
      <c r="V69" s="47">
        <f>IF(A69="","",IFERROR(O69/3650,0))</f>
        <v/>
      </c>
    </row>
    <row r="70" ht="24" customHeight="1">
      <c r="A70" s="3" t="n"/>
      <c r="B70" s="4" t="n"/>
      <c r="C70" s="4" t="n"/>
      <c r="D70" s="5" t="n"/>
      <c r="E70" s="4" t="n"/>
      <c r="F70" s="4" t="n"/>
      <c r="G70" s="3" t="n"/>
      <c r="H70" s="42" t="n"/>
      <c r="I70" s="43" t="n"/>
      <c r="J70" s="43" t="n"/>
      <c r="K70" s="43" t="n"/>
      <c r="L70" s="48">
        <f>IF(A70="","",SUM(I70:K70))</f>
        <v/>
      </c>
      <c r="M70" s="42" t="n"/>
      <c r="N70" s="49">
        <f>IF(H70="","",EDATE(H70,120))</f>
        <v/>
      </c>
      <c r="O70" s="16">
        <f>IF(N70="","",MAX(0,N70-TODAY()))</f>
        <v/>
      </c>
      <c r="P70" s="50">
        <f>IF(O70="","",O70/365)</f>
        <v/>
      </c>
      <c r="Q70" s="18">
        <f>IF(N70="","",IF(N70&lt;=TODAY(),"Frist abgelaufen",IF(N70-TODAY()&lt;=730,"Frist endet in weniger als 2 Jahren","Frist noch nicht abgelaufen")))</f>
        <v/>
      </c>
      <c r="R70" s="43" t="n"/>
      <c r="S70" s="48">
        <f>IF(OR(A70="",R70="",L70=""),"",MAX(0,R70-L70))</f>
        <v/>
      </c>
      <c r="T70" s="48">
        <f>IF(OR(A70="",S70=""),"",IFERROR(S70*VLOOKUP(B70,'Stammdaten'!$A$2:$B$101,2,FALSE),0))</f>
        <v/>
      </c>
      <c r="U70" s="4" t="n"/>
      <c r="V70" s="51">
        <f>IF(A70="","",IFERROR(O70/3650,0))</f>
        <v/>
      </c>
    </row>
    <row r="71" ht="24" customHeight="1">
      <c r="A71" s="3" t="n"/>
      <c r="B71" s="4" t="n"/>
      <c r="C71" s="4" t="n"/>
      <c r="D71" s="5" t="n"/>
      <c r="E71" s="4" t="n"/>
      <c r="F71" s="4" t="n"/>
      <c r="G71" s="3" t="n"/>
      <c r="H71" s="42" t="n"/>
      <c r="I71" s="43" t="n"/>
      <c r="J71" s="43" t="n"/>
      <c r="K71" s="43" t="n"/>
      <c r="L71" s="44">
        <f>IF(A71="","",SUM(I71:K71))</f>
        <v/>
      </c>
      <c r="M71" s="42" t="n"/>
      <c r="N71" s="45">
        <f>IF(H71="","",EDATE(H71,120))</f>
        <v/>
      </c>
      <c r="O71" s="10">
        <f>IF(N71="","",MAX(0,N71-TODAY()))</f>
        <v/>
      </c>
      <c r="P71" s="46">
        <f>IF(O71="","",O71/365)</f>
        <v/>
      </c>
      <c r="Q71" s="12">
        <f>IF(N71="","",IF(N71&lt;=TODAY(),"Frist abgelaufen",IF(N71-TODAY()&lt;=730,"Frist endet in weniger als 2 Jahren","Frist noch nicht abgelaufen")))</f>
        <v/>
      </c>
      <c r="R71" s="43" t="n"/>
      <c r="S71" s="44">
        <f>IF(OR(A71="",R71="",L71=""),"",MAX(0,R71-L71))</f>
        <v/>
      </c>
      <c r="T71" s="44">
        <f>IF(OR(A71="",S71=""),"",IFERROR(S71*VLOOKUP(B71,'Stammdaten'!$A$2:$B$101,2,FALSE),0))</f>
        <v/>
      </c>
      <c r="U71" s="4" t="n"/>
      <c r="V71" s="47">
        <f>IF(A71="","",IFERROR(O71/3650,0))</f>
        <v/>
      </c>
    </row>
    <row r="72" ht="24" customHeight="1">
      <c r="A72" s="3" t="n"/>
      <c r="B72" s="4" t="n"/>
      <c r="C72" s="4" t="n"/>
      <c r="D72" s="5" t="n"/>
      <c r="E72" s="4" t="n"/>
      <c r="F72" s="4" t="n"/>
      <c r="G72" s="3" t="n"/>
      <c r="H72" s="42" t="n"/>
      <c r="I72" s="43" t="n"/>
      <c r="J72" s="43" t="n"/>
      <c r="K72" s="43" t="n"/>
      <c r="L72" s="48">
        <f>IF(A72="","",SUM(I72:K72))</f>
        <v/>
      </c>
      <c r="M72" s="42" t="n"/>
      <c r="N72" s="49">
        <f>IF(H72="","",EDATE(H72,120))</f>
        <v/>
      </c>
      <c r="O72" s="16">
        <f>IF(N72="","",MAX(0,N72-TODAY()))</f>
        <v/>
      </c>
      <c r="P72" s="50">
        <f>IF(O72="","",O72/365)</f>
        <v/>
      </c>
      <c r="Q72" s="18">
        <f>IF(N72="","",IF(N72&lt;=TODAY(),"Frist abgelaufen",IF(N72-TODAY()&lt;=730,"Frist endet in weniger als 2 Jahren","Frist noch nicht abgelaufen")))</f>
        <v/>
      </c>
      <c r="R72" s="43" t="n"/>
      <c r="S72" s="48">
        <f>IF(OR(A72="",R72="",L72=""),"",MAX(0,R72-L72))</f>
        <v/>
      </c>
      <c r="T72" s="48">
        <f>IF(OR(A72="",S72=""),"",IFERROR(S72*VLOOKUP(B72,'Stammdaten'!$A$2:$B$101,2,FALSE),0))</f>
        <v/>
      </c>
      <c r="U72" s="4" t="n"/>
      <c r="V72" s="51">
        <f>IF(A72="","",IFERROR(O72/3650,0))</f>
        <v/>
      </c>
    </row>
    <row r="73" ht="24" customHeight="1">
      <c r="A73" s="3" t="n"/>
      <c r="B73" s="4" t="n"/>
      <c r="C73" s="4" t="n"/>
      <c r="D73" s="5" t="n"/>
      <c r="E73" s="4" t="n"/>
      <c r="F73" s="4" t="n"/>
      <c r="G73" s="3" t="n"/>
      <c r="H73" s="42" t="n"/>
      <c r="I73" s="43" t="n"/>
      <c r="J73" s="43" t="n"/>
      <c r="K73" s="43" t="n"/>
      <c r="L73" s="44">
        <f>IF(A73="","",SUM(I73:K73))</f>
        <v/>
      </c>
      <c r="M73" s="42" t="n"/>
      <c r="N73" s="45">
        <f>IF(H73="","",EDATE(H73,120))</f>
        <v/>
      </c>
      <c r="O73" s="10">
        <f>IF(N73="","",MAX(0,N73-TODAY()))</f>
        <v/>
      </c>
      <c r="P73" s="46">
        <f>IF(O73="","",O73/365)</f>
        <v/>
      </c>
      <c r="Q73" s="12">
        <f>IF(N73="","",IF(N73&lt;=TODAY(),"Frist abgelaufen",IF(N73-TODAY()&lt;=730,"Frist endet in weniger als 2 Jahren","Frist noch nicht abgelaufen")))</f>
        <v/>
      </c>
      <c r="R73" s="43" t="n"/>
      <c r="S73" s="44">
        <f>IF(OR(A73="",R73="",L73=""),"",MAX(0,R73-L73))</f>
        <v/>
      </c>
      <c r="T73" s="44">
        <f>IF(OR(A73="",S73=""),"",IFERROR(S73*VLOOKUP(B73,'Stammdaten'!$A$2:$B$101,2,FALSE),0))</f>
        <v/>
      </c>
      <c r="U73" s="4" t="n"/>
      <c r="V73" s="47">
        <f>IF(A73="","",IFERROR(O73/3650,0))</f>
        <v/>
      </c>
    </row>
    <row r="74" ht="24" customHeight="1">
      <c r="A74" s="3" t="n"/>
      <c r="B74" s="4" t="n"/>
      <c r="C74" s="4" t="n"/>
      <c r="D74" s="5" t="n"/>
      <c r="E74" s="4" t="n"/>
      <c r="F74" s="4" t="n"/>
      <c r="G74" s="3" t="n"/>
      <c r="H74" s="42" t="n"/>
      <c r="I74" s="43" t="n"/>
      <c r="J74" s="43" t="n"/>
      <c r="K74" s="43" t="n"/>
      <c r="L74" s="48">
        <f>IF(A74="","",SUM(I74:K74))</f>
        <v/>
      </c>
      <c r="M74" s="42" t="n"/>
      <c r="N74" s="49">
        <f>IF(H74="","",EDATE(H74,120))</f>
        <v/>
      </c>
      <c r="O74" s="16">
        <f>IF(N74="","",MAX(0,N74-TODAY()))</f>
        <v/>
      </c>
      <c r="P74" s="50">
        <f>IF(O74="","",O74/365)</f>
        <v/>
      </c>
      <c r="Q74" s="18">
        <f>IF(N74="","",IF(N74&lt;=TODAY(),"Frist abgelaufen",IF(N74-TODAY()&lt;=730,"Frist endet in weniger als 2 Jahren","Frist noch nicht abgelaufen")))</f>
        <v/>
      </c>
      <c r="R74" s="43" t="n"/>
      <c r="S74" s="48">
        <f>IF(OR(A74="",R74="",L74=""),"",MAX(0,R74-L74))</f>
        <v/>
      </c>
      <c r="T74" s="48">
        <f>IF(OR(A74="",S74=""),"",IFERROR(S74*VLOOKUP(B74,'Stammdaten'!$A$2:$B$101,2,FALSE),0))</f>
        <v/>
      </c>
      <c r="U74" s="4" t="n"/>
      <c r="V74" s="51">
        <f>IF(A74="","",IFERROR(O74/3650,0))</f>
        <v/>
      </c>
    </row>
    <row r="75" ht="24" customHeight="1">
      <c r="A75" s="3" t="n"/>
      <c r="B75" s="4" t="n"/>
      <c r="C75" s="4" t="n"/>
      <c r="D75" s="5" t="n"/>
      <c r="E75" s="4" t="n"/>
      <c r="F75" s="4" t="n"/>
      <c r="G75" s="3" t="n"/>
      <c r="H75" s="42" t="n"/>
      <c r="I75" s="43" t="n"/>
      <c r="J75" s="43" t="n"/>
      <c r="K75" s="43" t="n"/>
      <c r="L75" s="44">
        <f>IF(A75="","",SUM(I75:K75))</f>
        <v/>
      </c>
      <c r="M75" s="42" t="n"/>
      <c r="N75" s="45">
        <f>IF(H75="","",EDATE(H75,120))</f>
        <v/>
      </c>
      <c r="O75" s="10">
        <f>IF(N75="","",MAX(0,N75-TODAY()))</f>
        <v/>
      </c>
      <c r="P75" s="46">
        <f>IF(O75="","",O75/365)</f>
        <v/>
      </c>
      <c r="Q75" s="12">
        <f>IF(N75="","",IF(N75&lt;=TODAY(),"Frist abgelaufen",IF(N75-TODAY()&lt;=730,"Frist endet in weniger als 2 Jahren","Frist noch nicht abgelaufen")))</f>
        <v/>
      </c>
      <c r="R75" s="43" t="n"/>
      <c r="S75" s="44">
        <f>IF(OR(A75="",R75="",L75=""),"",MAX(0,R75-L75))</f>
        <v/>
      </c>
      <c r="T75" s="44">
        <f>IF(OR(A75="",S75=""),"",IFERROR(S75*VLOOKUP(B75,'Stammdaten'!$A$2:$B$101,2,FALSE),0))</f>
        <v/>
      </c>
      <c r="U75" s="4" t="n"/>
      <c r="V75" s="47">
        <f>IF(A75="","",IFERROR(O75/3650,0))</f>
        <v/>
      </c>
    </row>
    <row r="76" ht="24" customHeight="1">
      <c r="A76" s="3" t="n"/>
      <c r="B76" s="4" t="n"/>
      <c r="C76" s="4" t="n"/>
      <c r="D76" s="5" t="n"/>
      <c r="E76" s="4" t="n"/>
      <c r="F76" s="4" t="n"/>
      <c r="G76" s="3" t="n"/>
      <c r="H76" s="42" t="n"/>
      <c r="I76" s="43" t="n"/>
      <c r="J76" s="43" t="n"/>
      <c r="K76" s="43" t="n"/>
      <c r="L76" s="48">
        <f>IF(A76="","",SUM(I76:K76))</f>
        <v/>
      </c>
      <c r="M76" s="42" t="n"/>
      <c r="N76" s="49">
        <f>IF(H76="","",EDATE(H76,120))</f>
        <v/>
      </c>
      <c r="O76" s="16">
        <f>IF(N76="","",MAX(0,N76-TODAY()))</f>
        <v/>
      </c>
      <c r="P76" s="50">
        <f>IF(O76="","",O76/365)</f>
        <v/>
      </c>
      <c r="Q76" s="18">
        <f>IF(N76="","",IF(N76&lt;=TODAY(),"Frist abgelaufen",IF(N76-TODAY()&lt;=730,"Frist endet in weniger als 2 Jahren","Frist noch nicht abgelaufen")))</f>
        <v/>
      </c>
      <c r="R76" s="43" t="n"/>
      <c r="S76" s="48">
        <f>IF(OR(A76="",R76="",L76=""),"",MAX(0,R76-L76))</f>
        <v/>
      </c>
      <c r="T76" s="48">
        <f>IF(OR(A76="",S76=""),"",IFERROR(S76*VLOOKUP(B76,'Stammdaten'!$A$2:$B$101,2,FALSE),0))</f>
        <v/>
      </c>
      <c r="U76" s="4" t="n"/>
      <c r="V76" s="51">
        <f>IF(A76="","",IFERROR(O76/3650,0))</f>
        <v/>
      </c>
    </row>
    <row r="77" ht="24" customHeight="1">
      <c r="A77" s="3" t="n"/>
      <c r="B77" s="4" t="n"/>
      <c r="C77" s="4" t="n"/>
      <c r="D77" s="5" t="n"/>
      <c r="E77" s="4" t="n"/>
      <c r="F77" s="4" t="n"/>
      <c r="G77" s="3" t="n"/>
      <c r="H77" s="42" t="n"/>
      <c r="I77" s="43" t="n"/>
      <c r="J77" s="43" t="n"/>
      <c r="K77" s="43" t="n"/>
      <c r="L77" s="44">
        <f>IF(A77="","",SUM(I77:K77))</f>
        <v/>
      </c>
      <c r="M77" s="42" t="n"/>
      <c r="N77" s="45">
        <f>IF(H77="","",EDATE(H77,120))</f>
        <v/>
      </c>
      <c r="O77" s="10">
        <f>IF(N77="","",MAX(0,N77-TODAY()))</f>
        <v/>
      </c>
      <c r="P77" s="46">
        <f>IF(O77="","",O77/365)</f>
        <v/>
      </c>
      <c r="Q77" s="12">
        <f>IF(N77="","",IF(N77&lt;=TODAY(),"Frist abgelaufen",IF(N77-TODAY()&lt;=730,"Frist endet in weniger als 2 Jahren","Frist noch nicht abgelaufen")))</f>
        <v/>
      </c>
      <c r="R77" s="43" t="n"/>
      <c r="S77" s="44">
        <f>IF(OR(A77="",R77="",L77=""),"",MAX(0,R77-L77))</f>
        <v/>
      </c>
      <c r="T77" s="44">
        <f>IF(OR(A77="",S77=""),"",IFERROR(S77*VLOOKUP(B77,'Stammdaten'!$A$2:$B$101,2,FALSE),0))</f>
        <v/>
      </c>
      <c r="U77" s="4" t="n"/>
      <c r="V77" s="47">
        <f>IF(A77="","",IFERROR(O77/3650,0))</f>
        <v/>
      </c>
    </row>
    <row r="78" ht="24" customHeight="1">
      <c r="A78" s="3" t="n"/>
      <c r="B78" s="4" t="n"/>
      <c r="C78" s="4" t="n"/>
      <c r="D78" s="5" t="n"/>
      <c r="E78" s="4" t="n"/>
      <c r="F78" s="4" t="n"/>
      <c r="G78" s="3" t="n"/>
      <c r="H78" s="42" t="n"/>
      <c r="I78" s="43" t="n"/>
      <c r="J78" s="43" t="n"/>
      <c r="K78" s="43" t="n"/>
      <c r="L78" s="48">
        <f>IF(A78="","",SUM(I78:K78))</f>
        <v/>
      </c>
      <c r="M78" s="42" t="n"/>
      <c r="N78" s="49">
        <f>IF(H78="","",EDATE(H78,120))</f>
        <v/>
      </c>
      <c r="O78" s="16">
        <f>IF(N78="","",MAX(0,N78-TODAY()))</f>
        <v/>
      </c>
      <c r="P78" s="50">
        <f>IF(O78="","",O78/365)</f>
        <v/>
      </c>
      <c r="Q78" s="18">
        <f>IF(N78="","",IF(N78&lt;=TODAY(),"Frist abgelaufen",IF(N78-TODAY()&lt;=730,"Frist endet in weniger als 2 Jahren","Frist noch nicht abgelaufen")))</f>
        <v/>
      </c>
      <c r="R78" s="43" t="n"/>
      <c r="S78" s="48">
        <f>IF(OR(A78="",R78="",L78=""),"",MAX(0,R78-L78))</f>
        <v/>
      </c>
      <c r="T78" s="48">
        <f>IF(OR(A78="",S78=""),"",IFERROR(S78*VLOOKUP(B78,'Stammdaten'!$A$2:$B$101,2,FALSE),0))</f>
        <v/>
      </c>
      <c r="U78" s="4" t="n"/>
      <c r="V78" s="51">
        <f>IF(A78="","",IFERROR(O78/3650,0))</f>
        <v/>
      </c>
    </row>
    <row r="79" ht="24" customHeight="1">
      <c r="A79" s="3" t="n"/>
      <c r="B79" s="4" t="n"/>
      <c r="C79" s="4" t="n"/>
      <c r="D79" s="5" t="n"/>
      <c r="E79" s="4" t="n"/>
      <c r="F79" s="4" t="n"/>
      <c r="G79" s="3" t="n"/>
      <c r="H79" s="42" t="n"/>
      <c r="I79" s="43" t="n"/>
      <c r="J79" s="43" t="n"/>
      <c r="K79" s="43" t="n"/>
      <c r="L79" s="44">
        <f>IF(A79="","",SUM(I79:K79))</f>
        <v/>
      </c>
      <c r="M79" s="42" t="n"/>
      <c r="N79" s="45">
        <f>IF(H79="","",EDATE(H79,120))</f>
        <v/>
      </c>
      <c r="O79" s="10">
        <f>IF(N79="","",MAX(0,N79-TODAY()))</f>
        <v/>
      </c>
      <c r="P79" s="46">
        <f>IF(O79="","",O79/365)</f>
        <v/>
      </c>
      <c r="Q79" s="12">
        <f>IF(N79="","",IF(N79&lt;=TODAY(),"Frist abgelaufen",IF(N79-TODAY()&lt;=730,"Frist endet in weniger als 2 Jahren","Frist noch nicht abgelaufen")))</f>
        <v/>
      </c>
      <c r="R79" s="43" t="n"/>
      <c r="S79" s="44">
        <f>IF(OR(A79="",R79="",L79=""),"",MAX(0,R79-L79))</f>
        <v/>
      </c>
      <c r="T79" s="44">
        <f>IF(OR(A79="",S79=""),"",IFERROR(S79*VLOOKUP(B79,'Stammdaten'!$A$2:$B$101,2,FALSE),0))</f>
        <v/>
      </c>
      <c r="U79" s="4" t="n"/>
      <c r="V79" s="47">
        <f>IF(A79="","",IFERROR(O79/3650,0))</f>
        <v/>
      </c>
    </row>
    <row r="80" ht="24" customHeight="1">
      <c r="A80" s="3" t="n"/>
      <c r="B80" s="4" t="n"/>
      <c r="C80" s="4" t="n"/>
      <c r="D80" s="5" t="n"/>
      <c r="E80" s="4" t="n"/>
      <c r="F80" s="4" t="n"/>
      <c r="G80" s="3" t="n"/>
      <c r="H80" s="42" t="n"/>
      <c r="I80" s="43" t="n"/>
      <c r="J80" s="43" t="n"/>
      <c r="K80" s="43" t="n"/>
      <c r="L80" s="48">
        <f>IF(A80="","",SUM(I80:K80))</f>
        <v/>
      </c>
      <c r="M80" s="42" t="n"/>
      <c r="N80" s="49">
        <f>IF(H80="","",EDATE(H80,120))</f>
        <v/>
      </c>
      <c r="O80" s="16">
        <f>IF(N80="","",MAX(0,N80-TODAY()))</f>
        <v/>
      </c>
      <c r="P80" s="50">
        <f>IF(O80="","",O80/365)</f>
        <v/>
      </c>
      <c r="Q80" s="18">
        <f>IF(N80="","",IF(N80&lt;=TODAY(),"Frist abgelaufen",IF(N80-TODAY()&lt;=730,"Frist endet in weniger als 2 Jahren","Frist noch nicht abgelaufen")))</f>
        <v/>
      </c>
      <c r="R80" s="43" t="n"/>
      <c r="S80" s="48">
        <f>IF(OR(A80="",R80="",L80=""),"",MAX(0,R80-L80))</f>
        <v/>
      </c>
      <c r="T80" s="48">
        <f>IF(OR(A80="",S80=""),"",IFERROR(S80*VLOOKUP(B80,'Stammdaten'!$A$2:$B$101,2,FALSE),0))</f>
        <v/>
      </c>
      <c r="U80" s="4" t="n"/>
      <c r="V80" s="51">
        <f>IF(A80="","",IFERROR(O80/3650,0))</f>
        <v/>
      </c>
    </row>
    <row r="81" ht="24" customHeight="1">
      <c r="A81" s="3" t="n"/>
      <c r="B81" s="4" t="n"/>
      <c r="C81" s="4" t="n"/>
      <c r="D81" s="5" t="n"/>
      <c r="E81" s="4" t="n"/>
      <c r="F81" s="4" t="n"/>
      <c r="G81" s="3" t="n"/>
      <c r="H81" s="42" t="n"/>
      <c r="I81" s="43" t="n"/>
      <c r="J81" s="43" t="n"/>
      <c r="K81" s="43" t="n"/>
      <c r="L81" s="44">
        <f>IF(A81="","",SUM(I81:K81))</f>
        <v/>
      </c>
      <c r="M81" s="42" t="n"/>
      <c r="N81" s="45">
        <f>IF(H81="","",EDATE(H81,120))</f>
        <v/>
      </c>
      <c r="O81" s="10">
        <f>IF(N81="","",MAX(0,N81-TODAY()))</f>
        <v/>
      </c>
      <c r="P81" s="46">
        <f>IF(O81="","",O81/365)</f>
        <v/>
      </c>
      <c r="Q81" s="12">
        <f>IF(N81="","",IF(N81&lt;=TODAY(),"Frist abgelaufen",IF(N81-TODAY()&lt;=730,"Frist endet in weniger als 2 Jahren","Frist noch nicht abgelaufen")))</f>
        <v/>
      </c>
      <c r="R81" s="43" t="n"/>
      <c r="S81" s="44">
        <f>IF(OR(A81="",R81="",L81=""),"",MAX(0,R81-L81))</f>
        <v/>
      </c>
      <c r="T81" s="44">
        <f>IF(OR(A81="",S81=""),"",IFERROR(S81*VLOOKUP(B81,'Stammdaten'!$A$2:$B$101,2,FALSE),0))</f>
        <v/>
      </c>
      <c r="U81" s="4" t="n"/>
      <c r="V81" s="47">
        <f>IF(A81="","",IFERROR(O81/3650,0))</f>
        <v/>
      </c>
    </row>
    <row r="82" ht="24" customHeight="1">
      <c r="A82" s="3" t="n"/>
      <c r="B82" s="4" t="n"/>
      <c r="C82" s="4" t="n"/>
      <c r="D82" s="5" t="n"/>
      <c r="E82" s="4" t="n"/>
      <c r="F82" s="4" t="n"/>
      <c r="G82" s="3" t="n"/>
      <c r="H82" s="42" t="n"/>
      <c r="I82" s="43" t="n"/>
      <c r="J82" s="43" t="n"/>
      <c r="K82" s="43" t="n"/>
      <c r="L82" s="48">
        <f>IF(A82="","",SUM(I82:K82))</f>
        <v/>
      </c>
      <c r="M82" s="42" t="n"/>
      <c r="N82" s="49">
        <f>IF(H82="","",EDATE(H82,120))</f>
        <v/>
      </c>
      <c r="O82" s="16">
        <f>IF(N82="","",MAX(0,N82-TODAY()))</f>
        <v/>
      </c>
      <c r="P82" s="50">
        <f>IF(O82="","",O82/365)</f>
        <v/>
      </c>
      <c r="Q82" s="18">
        <f>IF(N82="","",IF(N82&lt;=TODAY(),"Frist abgelaufen",IF(N82-TODAY()&lt;=730,"Frist endet in weniger als 2 Jahren","Frist noch nicht abgelaufen")))</f>
        <v/>
      </c>
      <c r="R82" s="43" t="n"/>
      <c r="S82" s="48">
        <f>IF(OR(A82="",R82="",L82=""),"",MAX(0,R82-L82))</f>
        <v/>
      </c>
      <c r="T82" s="48">
        <f>IF(OR(A82="",S82=""),"",IFERROR(S82*VLOOKUP(B82,'Stammdaten'!$A$2:$B$101,2,FALSE),0))</f>
        <v/>
      </c>
      <c r="U82" s="4" t="n"/>
      <c r="V82" s="51">
        <f>IF(A82="","",IFERROR(O82/3650,0))</f>
        <v/>
      </c>
    </row>
    <row r="83" ht="24" customHeight="1">
      <c r="A83" s="3" t="n"/>
      <c r="B83" s="4" t="n"/>
      <c r="C83" s="4" t="n"/>
      <c r="D83" s="5" t="n"/>
      <c r="E83" s="4" t="n"/>
      <c r="F83" s="4" t="n"/>
      <c r="G83" s="3" t="n"/>
      <c r="H83" s="42" t="n"/>
      <c r="I83" s="43" t="n"/>
      <c r="J83" s="43" t="n"/>
      <c r="K83" s="43" t="n"/>
      <c r="L83" s="44">
        <f>IF(A83="","",SUM(I83:K83))</f>
        <v/>
      </c>
      <c r="M83" s="42" t="n"/>
      <c r="N83" s="45">
        <f>IF(H83="","",EDATE(H83,120))</f>
        <v/>
      </c>
      <c r="O83" s="10">
        <f>IF(N83="","",MAX(0,N83-TODAY()))</f>
        <v/>
      </c>
      <c r="P83" s="46">
        <f>IF(O83="","",O83/365)</f>
        <v/>
      </c>
      <c r="Q83" s="12">
        <f>IF(N83="","",IF(N83&lt;=TODAY(),"Frist abgelaufen",IF(N83-TODAY()&lt;=730,"Frist endet in weniger als 2 Jahren","Frist noch nicht abgelaufen")))</f>
        <v/>
      </c>
      <c r="R83" s="43" t="n"/>
      <c r="S83" s="44">
        <f>IF(OR(A83="",R83="",L83=""),"",MAX(0,R83-L83))</f>
        <v/>
      </c>
      <c r="T83" s="44">
        <f>IF(OR(A83="",S83=""),"",IFERROR(S83*VLOOKUP(B83,'Stammdaten'!$A$2:$B$101,2,FALSE),0))</f>
        <v/>
      </c>
      <c r="U83" s="4" t="n"/>
      <c r="V83" s="47">
        <f>IF(A83="","",IFERROR(O83/3650,0))</f>
        <v/>
      </c>
    </row>
    <row r="84" ht="24" customHeight="1">
      <c r="A84" s="3" t="n"/>
      <c r="B84" s="4" t="n"/>
      <c r="C84" s="4" t="n"/>
      <c r="D84" s="5" t="n"/>
      <c r="E84" s="4" t="n"/>
      <c r="F84" s="4" t="n"/>
      <c r="G84" s="3" t="n"/>
      <c r="H84" s="42" t="n"/>
      <c r="I84" s="43" t="n"/>
      <c r="J84" s="43" t="n"/>
      <c r="K84" s="43" t="n"/>
      <c r="L84" s="48">
        <f>IF(A84="","",SUM(I84:K84))</f>
        <v/>
      </c>
      <c r="M84" s="42" t="n"/>
      <c r="N84" s="49">
        <f>IF(H84="","",EDATE(H84,120))</f>
        <v/>
      </c>
      <c r="O84" s="16">
        <f>IF(N84="","",MAX(0,N84-TODAY()))</f>
        <v/>
      </c>
      <c r="P84" s="50">
        <f>IF(O84="","",O84/365)</f>
        <v/>
      </c>
      <c r="Q84" s="18">
        <f>IF(N84="","",IF(N84&lt;=TODAY(),"Frist abgelaufen",IF(N84-TODAY()&lt;=730,"Frist endet in weniger als 2 Jahren","Frist noch nicht abgelaufen")))</f>
        <v/>
      </c>
      <c r="R84" s="43" t="n"/>
      <c r="S84" s="48">
        <f>IF(OR(A84="",R84="",L84=""),"",MAX(0,R84-L84))</f>
        <v/>
      </c>
      <c r="T84" s="48">
        <f>IF(OR(A84="",S84=""),"",IFERROR(S84*VLOOKUP(B84,'Stammdaten'!$A$2:$B$101,2,FALSE),0))</f>
        <v/>
      </c>
      <c r="U84" s="4" t="n"/>
      <c r="V84" s="51">
        <f>IF(A84="","",IFERROR(O84/3650,0))</f>
        <v/>
      </c>
    </row>
    <row r="85" ht="24" customHeight="1">
      <c r="A85" s="3" t="n"/>
      <c r="B85" s="4" t="n"/>
      <c r="C85" s="4" t="n"/>
      <c r="D85" s="5" t="n"/>
      <c r="E85" s="4" t="n"/>
      <c r="F85" s="4" t="n"/>
      <c r="G85" s="3" t="n"/>
      <c r="H85" s="42" t="n"/>
      <c r="I85" s="43" t="n"/>
      <c r="J85" s="43" t="n"/>
      <c r="K85" s="43" t="n"/>
      <c r="L85" s="44">
        <f>IF(A85="","",SUM(I85:K85))</f>
        <v/>
      </c>
      <c r="M85" s="42" t="n"/>
      <c r="N85" s="45">
        <f>IF(H85="","",EDATE(H85,120))</f>
        <v/>
      </c>
      <c r="O85" s="10">
        <f>IF(N85="","",MAX(0,N85-TODAY()))</f>
        <v/>
      </c>
      <c r="P85" s="46">
        <f>IF(O85="","",O85/365)</f>
        <v/>
      </c>
      <c r="Q85" s="12">
        <f>IF(N85="","",IF(N85&lt;=TODAY(),"Frist abgelaufen",IF(N85-TODAY()&lt;=730,"Frist endet in weniger als 2 Jahren","Frist noch nicht abgelaufen")))</f>
        <v/>
      </c>
      <c r="R85" s="43" t="n"/>
      <c r="S85" s="44">
        <f>IF(OR(A85="",R85="",L85=""),"",MAX(0,R85-L85))</f>
        <v/>
      </c>
      <c r="T85" s="44">
        <f>IF(OR(A85="",S85=""),"",IFERROR(S85*VLOOKUP(B85,'Stammdaten'!$A$2:$B$101,2,FALSE),0))</f>
        <v/>
      </c>
      <c r="U85" s="4" t="n"/>
      <c r="V85" s="47">
        <f>IF(A85="","",IFERROR(O85/3650,0))</f>
        <v/>
      </c>
    </row>
    <row r="86" ht="24" customHeight="1">
      <c r="A86" s="3" t="n"/>
      <c r="B86" s="4" t="n"/>
      <c r="C86" s="4" t="n"/>
      <c r="D86" s="5" t="n"/>
      <c r="E86" s="4" t="n"/>
      <c r="F86" s="4" t="n"/>
      <c r="G86" s="3" t="n"/>
      <c r="H86" s="42" t="n"/>
      <c r="I86" s="43" t="n"/>
      <c r="J86" s="43" t="n"/>
      <c r="K86" s="43" t="n"/>
      <c r="L86" s="48">
        <f>IF(A86="","",SUM(I86:K86))</f>
        <v/>
      </c>
      <c r="M86" s="42" t="n"/>
      <c r="N86" s="49">
        <f>IF(H86="","",EDATE(H86,120))</f>
        <v/>
      </c>
      <c r="O86" s="16">
        <f>IF(N86="","",MAX(0,N86-TODAY()))</f>
        <v/>
      </c>
      <c r="P86" s="50">
        <f>IF(O86="","",O86/365)</f>
        <v/>
      </c>
      <c r="Q86" s="18">
        <f>IF(N86="","",IF(N86&lt;=TODAY(),"Frist abgelaufen",IF(N86-TODAY()&lt;=730,"Frist endet in weniger als 2 Jahren","Frist noch nicht abgelaufen")))</f>
        <v/>
      </c>
      <c r="R86" s="43" t="n"/>
      <c r="S86" s="48">
        <f>IF(OR(A86="",R86="",L86=""),"",MAX(0,R86-L86))</f>
        <v/>
      </c>
      <c r="T86" s="48">
        <f>IF(OR(A86="",S86=""),"",IFERROR(S86*VLOOKUP(B86,'Stammdaten'!$A$2:$B$101,2,FALSE),0))</f>
        <v/>
      </c>
      <c r="U86" s="4" t="n"/>
      <c r="V86" s="51">
        <f>IF(A86="","",IFERROR(O86/3650,0))</f>
        <v/>
      </c>
    </row>
    <row r="87" ht="24" customHeight="1">
      <c r="A87" s="3" t="n"/>
      <c r="B87" s="4" t="n"/>
      <c r="C87" s="4" t="n"/>
      <c r="D87" s="5" t="n"/>
      <c r="E87" s="4" t="n"/>
      <c r="F87" s="4" t="n"/>
      <c r="G87" s="3" t="n"/>
      <c r="H87" s="42" t="n"/>
      <c r="I87" s="43" t="n"/>
      <c r="J87" s="43" t="n"/>
      <c r="K87" s="43" t="n"/>
      <c r="L87" s="44">
        <f>IF(A87="","",SUM(I87:K87))</f>
        <v/>
      </c>
      <c r="M87" s="42" t="n"/>
      <c r="N87" s="45">
        <f>IF(H87="","",EDATE(H87,120))</f>
        <v/>
      </c>
      <c r="O87" s="10">
        <f>IF(N87="","",MAX(0,N87-TODAY()))</f>
        <v/>
      </c>
      <c r="P87" s="46">
        <f>IF(O87="","",O87/365)</f>
        <v/>
      </c>
      <c r="Q87" s="12">
        <f>IF(N87="","",IF(N87&lt;=TODAY(),"Frist abgelaufen",IF(N87-TODAY()&lt;=730,"Frist endet in weniger als 2 Jahren","Frist noch nicht abgelaufen")))</f>
        <v/>
      </c>
      <c r="R87" s="43" t="n"/>
      <c r="S87" s="44">
        <f>IF(OR(A87="",R87="",L87=""),"",MAX(0,R87-L87))</f>
        <v/>
      </c>
      <c r="T87" s="44">
        <f>IF(OR(A87="",S87=""),"",IFERROR(S87*VLOOKUP(B87,'Stammdaten'!$A$2:$B$101,2,FALSE),0))</f>
        <v/>
      </c>
      <c r="U87" s="4" t="n"/>
      <c r="V87" s="47">
        <f>IF(A87="","",IFERROR(O87/3650,0))</f>
        <v/>
      </c>
    </row>
    <row r="88" ht="24" customHeight="1">
      <c r="A88" s="3" t="n"/>
      <c r="B88" s="4" t="n"/>
      <c r="C88" s="4" t="n"/>
      <c r="D88" s="5" t="n"/>
      <c r="E88" s="4" t="n"/>
      <c r="F88" s="4" t="n"/>
      <c r="G88" s="3" t="n"/>
      <c r="H88" s="42" t="n"/>
      <c r="I88" s="43" t="n"/>
      <c r="J88" s="43" t="n"/>
      <c r="K88" s="43" t="n"/>
      <c r="L88" s="48">
        <f>IF(A88="","",SUM(I88:K88))</f>
        <v/>
      </c>
      <c r="M88" s="42" t="n"/>
      <c r="N88" s="49">
        <f>IF(H88="","",EDATE(H88,120))</f>
        <v/>
      </c>
      <c r="O88" s="16">
        <f>IF(N88="","",MAX(0,N88-TODAY()))</f>
        <v/>
      </c>
      <c r="P88" s="50">
        <f>IF(O88="","",O88/365)</f>
        <v/>
      </c>
      <c r="Q88" s="18">
        <f>IF(N88="","",IF(N88&lt;=TODAY(),"Frist abgelaufen",IF(N88-TODAY()&lt;=730,"Frist endet in weniger als 2 Jahren","Frist noch nicht abgelaufen")))</f>
        <v/>
      </c>
      <c r="R88" s="43" t="n"/>
      <c r="S88" s="48">
        <f>IF(OR(A88="",R88="",L88=""),"",MAX(0,R88-L88))</f>
        <v/>
      </c>
      <c r="T88" s="48">
        <f>IF(OR(A88="",S88=""),"",IFERROR(S88*VLOOKUP(B88,'Stammdaten'!$A$2:$B$101,2,FALSE),0))</f>
        <v/>
      </c>
      <c r="U88" s="4" t="n"/>
      <c r="V88" s="51">
        <f>IF(A88="","",IFERROR(O88/3650,0))</f>
        <v/>
      </c>
    </row>
    <row r="89" ht="24" customHeight="1">
      <c r="A89" s="3" t="n"/>
      <c r="B89" s="4" t="n"/>
      <c r="C89" s="4" t="n"/>
      <c r="D89" s="5" t="n"/>
      <c r="E89" s="4" t="n"/>
      <c r="F89" s="4" t="n"/>
      <c r="G89" s="3" t="n"/>
      <c r="H89" s="42" t="n"/>
      <c r="I89" s="43" t="n"/>
      <c r="J89" s="43" t="n"/>
      <c r="K89" s="43" t="n"/>
      <c r="L89" s="44">
        <f>IF(A89="","",SUM(I89:K89))</f>
        <v/>
      </c>
      <c r="M89" s="42" t="n"/>
      <c r="N89" s="45">
        <f>IF(H89="","",EDATE(H89,120))</f>
        <v/>
      </c>
      <c r="O89" s="10">
        <f>IF(N89="","",MAX(0,N89-TODAY()))</f>
        <v/>
      </c>
      <c r="P89" s="46">
        <f>IF(O89="","",O89/365)</f>
        <v/>
      </c>
      <c r="Q89" s="12">
        <f>IF(N89="","",IF(N89&lt;=TODAY(),"Frist abgelaufen",IF(N89-TODAY()&lt;=730,"Frist endet in weniger als 2 Jahren","Frist noch nicht abgelaufen")))</f>
        <v/>
      </c>
      <c r="R89" s="43" t="n"/>
      <c r="S89" s="44">
        <f>IF(OR(A89="",R89="",L89=""),"",MAX(0,R89-L89))</f>
        <v/>
      </c>
      <c r="T89" s="44">
        <f>IF(OR(A89="",S89=""),"",IFERROR(S89*VLOOKUP(B89,'Stammdaten'!$A$2:$B$101,2,FALSE),0))</f>
        <v/>
      </c>
      <c r="U89" s="4" t="n"/>
      <c r="V89" s="47">
        <f>IF(A89="","",IFERROR(O89/3650,0))</f>
        <v/>
      </c>
    </row>
    <row r="90" ht="24" customHeight="1">
      <c r="A90" s="3" t="n"/>
      <c r="B90" s="4" t="n"/>
      <c r="C90" s="4" t="n"/>
      <c r="D90" s="5" t="n"/>
      <c r="E90" s="4" t="n"/>
      <c r="F90" s="4" t="n"/>
      <c r="G90" s="3" t="n"/>
      <c r="H90" s="42" t="n"/>
      <c r="I90" s="43" t="n"/>
      <c r="J90" s="43" t="n"/>
      <c r="K90" s="43" t="n"/>
      <c r="L90" s="48">
        <f>IF(A90="","",SUM(I90:K90))</f>
        <v/>
      </c>
      <c r="M90" s="42" t="n"/>
      <c r="N90" s="49">
        <f>IF(H90="","",EDATE(H90,120))</f>
        <v/>
      </c>
      <c r="O90" s="16">
        <f>IF(N90="","",MAX(0,N90-TODAY()))</f>
        <v/>
      </c>
      <c r="P90" s="50">
        <f>IF(O90="","",O90/365)</f>
        <v/>
      </c>
      <c r="Q90" s="18">
        <f>IF(N90="","",IF(N90&lt;=TODAY(),"Frist abgelaufen",IF(N90-TODAY()&lt;=730,"Frist endet in weniger als 2 Jahren","Frist noch nicht abgelaufen")))</f>
        <v/>
      </c>
      <c r="R90" s="43" t="n"/>
      <c r="S90" s="48">
        <f>IF(OR(A90="",R90="",L90=""),"",MAX(0,R90-L90))</f>
        <v/>
      </c>
      <c r="T90" s="48">
        <f>IF(OR(A90="",S90=""),"",IFERROR(S90*VLOOKUP(B90,'Stammdaten'!$A$2:$B$101,2,FALSE),0))</f>
        <v/>
      </c>
      <c r="U90" s="4" t="n"/>
      <c r="V90" s="51">
        <f>IF(A90="","",IFERROR(O90/3650,0))</f>
        <v/>
      </c>
    </row>
    <row r="91" ht="24" customHeight="1">
      <c r="A91" s="3" t="n"/>
      <c r="B91" s="4" t="n"/>
      <c r="C91" s="4" t="n"/>
      <c r="D91" s="5" t="n"/>
      <c r="E91" s="4" t="n"/>
      <c r="F91" s="4" t="n"/>
      <c r="G91" s="3" t="n"/>
      <c r="H91" s="42" t="n"/>
      <c r="I91" s="43" t="n"/>
      <c r="J91" s="43" t="n"/>
      <c r="K91" s="43" t="n"/>
      <c r="L91" s="44">
        <f>IF(A91="","",SUM(I91:K91))</f>
        <v/>
      </c>
      <c r="M91" s="42" t="n"/>
      <c r="N91" s="45">
        <f>IF(H91="","",EDATE(H91,120))</f>
        <v/>
      </c>
      <c r="O91" s="10">
        <f>IF(N91="","",MAX(0,N91-TODAY()))</f>
        <v/>
      </c>
      <c r="P91" s="46">
        <f>IF(O91="","",O91/365)</f>
        <v/>
      </c>
      <c r="Q91" s="12">
        <f>IF(N91="","",IF(N91&lt;=TODAY(),"Frist abgelaufen",IF(N91-TODAY()&lt;=730,"Frist endet in weniger als 2 Jahren","Frist noch nicht abgelaufen")))</f>
        <v/>
      </c>
      <c r="R91" s="43" t="n"/>
      <c r="S91" s="44">
        <f>IF(OR(A91="",R91="",L91=""),"",MAX(0,R91-L91))</f>
        <v/>
      </c>
      <c r="T91" s="44">
        <f>IF(OR(A91="",S91=""),"",IFERROR(S91*VLOOKUP(B91,'Stammdaten'!$A$2:$B$101,2,FALSE),0))</f>
        <v/>
      </c>
      <c r="U91" s="4" t="n"/>
      <c r="V91" s="47">
        <f>IF(A91="","",IFERROR(O91/3650,0))</f>
        <v/>
      </c>
    </row>
    <row r="92" ht="24" customHeight="1">
      <c r="A92" s="3" t="n"/>
      <c r="B92" s="4" t="n"/>
      <c r="C92" s="4" t="n"/>
      <c r="D92" s="5" t="n"/>
      <c r="E92" s="4" t="n"/>
      <c r="F92" s="4" t="n"/>
      <c r="G92" s="3" t="n"/>
      <c r="H92" s="42" t="n"/>
      <c r="I92" s="43" t="n"/>
      <c r="J92" s="43" t="n"/>
      <c r="K92" s="43" t="n"/>
      <c r="L92" s="48">
        <f>IF(A92="","",SUM(I92:K92))</f>
        <v/>
      </c>
      <c r="M92" s="42" t="n"/>
      <c r="N92" s="49">
        <f>IF(H92="","",EDATE(H92,120))</f>
        <v/>
      </c>
      <c r="O92" s="16">
        <f>IF(N92="","",MAX(0,N92-TODAY()))</f>
        <v/>
      </c>
      <c r="P92" s="50">
        <f>IF(O92="","",O92/365)</f>
        <v/>
      </c>
      <c r="Q92" s="18">
        <f>IF(N92="","",IF(N92&lt;=TODAY(),"Frist abgelaufen",IF(N92-TODAY()&lt;=730,"Frist endet in weniger als 2 Jahren","Frist noch nicht abgelaufen")))</f>
        <v/>
      </c>
      <c r="R92" s="43" t="n"/>
      <c r="S92" s="48">
        <f>IF(OR(A92="",R92="",L92=""),"",MAX(0,R92-L92))</f>
        <v/>
      </c>
      <c r="T92" s="48">
        <f>IF(OR(A92="",S92=""),"",IFERROR(S92*VLOOKUP(B92,'Stammdaten'!$A$2:$B$101,2,FALSE),0))</f>
        <v/>
      </c>
      <c r="U92" s="4" t="n"/>
      <c r="V92" s="51">
        <f>IF(A92="","",IFERROR(O92/3650,0))</f>
        <v/>
      </c>
    </row>
    <row r="93" ht="24" customHeight="1">
      <c r="A93" s="3" t="n"/>
      <c r="B93" s="4" t="n"/>
      <c r="C93" s="4" t="n"/>
      <c r="D93" s="5" t="n"/>
      <c r="E93" s="4" t="n"/>
      <c r="F93" s="4" t="n"/>
      <c r="G93" s="3" t="n"/>
      <c r="H93" s="42" t="n"/>
      <c r="I93" s="43" t="n"/>
      <c r="J93" s="43" t="n"/>
      <c r="K93" s="43" t="n"/>
      <c r="L93" s="44">
        <f>IF(A93="","",SUM(I93:K93))</f>
        <v/>
      </c>
      <c r="M93" s="42" t="n"/>
      <c r="N93" s="45">
        <f>IF(H93="","",EDATE(H93,120))</f>
        <v/>
      </c>
      <c r="O93" s="10">
        <f>IF(N93="","",MAX(0,N93-TODAY()))</f>
        <v/>
      </c>
      <c r="P93" s="46">
        <f>IF(O93="","",O93/365)</f>
        <v/>
      </c>
      <c r="Q93" s="12">
        <f>IF(N93="","",IF(N93&lt;=TODAY(),"Frist abgelaufen",IF(N93-TODAY()&lt;=730,"Frist endet in weniger als 2 Jahren","Frist noch nicht abgelaufen")))</f>
        <v/>
      </c>
      <c r="R93" s="43" t="n"/>
      <c r="S93" s="44">
        <f>IF(OR(A93="",R93="",L93=""),"",MAX(0,R93-L93))</f>
        <v/>
      </c>
      <c r="T93" s="44">
        <f>IF(OR(A93="",S93=""),"",IFERROR(S93*VLOOKUP(B93,'Stammdaten'!$A$2:$B$101,2,FALSE),0))</f>
        <v/>
      </c>
      <c r="U93" s="4" t="n"/>
      <c r="V93" s="47">
        <f>IF(A93="","",IFERROR(O93/3650,0))</f>
        <v/>
      </c>
    </row>
    <row r="94" ht="24" customHeight="1">
      <c r="A94" s="3" t="n"/>
      <c r="B94" s="4" t="n"/>
      <c r="C94" s="4" t="n"/>
      <c r="D94" s="5" t="n"/>
      <c r="E94" s="4" t="n"/>
      <c r="F94" s="4" t="n"/>
      <c r="G94" s="3" t="n"/>
      <c r="H94" s="42" t="n"/>
      <c r="I94" s="43" t="n"/>
      <c r="J94" s="43" t="n"/>
      <c r="K94" s="43" t="n"/>
      <c r="L94" s="48">
        <f>IF(A94="","",SUM(I94:K94))</f>
        <v/>
      </c>
      <c r="M94" s="42" t="n"/>
      <c r="N94" s="49">
        <f>IF(H94="","",EDATE(H94,120))</f>
        <v/>
      </c>
      <c r="O94" s="16">
        <f>IF(N94="","",MAX(0,N94-TODAY()))</f>
        <v/>
      </c>
      <c r="P94" s="50">
        <f>IF(O94="","",O94/365)</f>
        <v/>
      </c>
      <c r="Q94" s="18">
        <f>IF(N94="","",IF(N94&lt;=TODAY(),"Frist abgelaufen",IF(N94-TODAY()&lt;=730,"Frist endet in weniger als 2 Jahren","Frist noch nicht abgelaufen")))</f>
        <v/>
      </c>
      <c r="R94" s="43" t="n"/>
      <c r="S94" s="48">
        <f>IF(OR(A94="",R94="",L94=""),"",MAX(0,R94-L94))</f>
        <v/>
      </c>
      <c r="T94" s="48">
        <f>IF(OR(A94="",S94=""),"",IFERROR(S94*VLOOKUP(B94,'Stammdaten'!$A$2:$B$101,2,FALSE),0))</f>
        <v/>
      </c>
      <c r="U94" s="4" t="n"/>
      <c r="V94" s="51">
        <f>IF(A94="","",IFERROR(O94/3650,0))</f>
        <v/>
      </c>
    </row>
    <row r="95" ht="24" customHeight="1">
      <c r="A95" s="3" t="n"/>
      <c r="B95" s="4" t="n"/>
      <c r="C95" s="4" t="n"/>
      <c r="D95" s="5" t="n"/>
      <c r="E95" s="4" t="n"/>
      <c r="F95" s="4" t="n"/>
      <c r="G95" s="3" t="n"/>
      <c r="H95" s="42" t="n"/>
      <c r="I95" s="43" t="n"/>
      <c r="J95" s="43" t="n"/>
      <c r="K95" s="43" t="n"/>
      <c r="L95" s="44">
        <f>IF(A95="","",SUM(I95:K95))</f>
        <v/>
      </c>
      <c r="M95" s="42" t="n"/>
      <c r="N95" s="45">
        <f>IF(H95="","",EDATE(H95,120))</f>
        <v/>
      </c>
      <c r="O95" s="10">
        <f>IF(N95="","",MAX(0,N95-TODAY()))</f>
        <v/>
      </c>
      <c r="P95" s="46">
        <f>IF(O95="","",O95/365)</f>
        <v/>
      </c>
      <c r="Q95" s="12">
        <f>IF(N95="","",IF(N95&lt;=TODAY(),"Frist abgelaufen",IF(N95-TODAY()&lt;=730,"Frist endet in weniger als 2 Jahren","Frist noch nicht abgelaufen")))</f>
        <v/>
      </c>
      <c r="R95" s="43" t="n"/>
      <c r="S95" s="44">
        <f>IF(OR(A95="",R95="",L95=""),"",MAX(0,R95-L95))</f>
        <v/>
      </c>
      <c r="T95" s="44">
        <f>IF(OR(A95="",S95=""),"",IFERROR(S95*VLOOKUP(B95,'Stammdaten'!$A$2:$B$101,2,FALSE),0))</f>
        <v/>
      </c>
      <c r="U95" s="4" t="n"/>
      <c r="V95" s="47">
        <f>IF(A95="","",IFERROR(O95/3650,0))</f>
        <v/>
      </c>
    </row>
    <row r="96" ht="24" customHeight="1">
      <c r="A96" s="3" t="n"/>
      <c r="B96" s="4" t="n"/>
      <c r="C96" s="4" t="n"/>
      <c r="D96" s="5" t="n"/>
      <c r="E96" s="4" t="n"/>
      <c r="F96" s="4" t="n"/>
      <c r="G96" s="3" t="n"/>
      <c r="H96" s="42" t="n"/>
      <c r="I96" s="43" t="n"/>
      <c r="J96" s="43" t="n"/>
      <c r="K96" s="43" t="n"/>
      <c r="L96" s="48">
        <f>IF(A96="","",SUM(I96:K96))</f>
        <v/>
      </c>
      <c r="M96" s="42" t="n"/>
      <c r="N96" s="49">
        <f>IF(H96="","",EDATE(H96,120))</f>
        <v/>
      </c>
      <c r="O96" s="16">
        <f>IF(N96="","",MAX(0,N96-TODAY()))</f>
        <v/>
      </c>
      <c r="P96" s="50">
        <f>IF(O96="","",O96/365)</f>
        <v/>
      </c>
      <c r="Q96" s="18">
        <f>IF(N96="","",IF(N96&lt;=TODAY(),"Frist abgelaufen",IF(N96-TODAY()&lt;=730,"Frist endet in weniger als 2 Jahren","Frist noch nicht abgelaufen")))</f>
        <v/>
      </c>
      <c r="R96" s="43" t="n"/>
      <c r="S96" s="48">
        <f>IF(OR(A96="",R96="",L96=""),"",MAX(0,R96-L96))</f>
        <v/>
      </c>
      <c r="T96" s="48">
        <f>IF(OR(A96="",S96=""),"",IFERROR(S96*VLOOKUP(B96,'Stammdaten'!$A$2:$B$101,2,FALSE),0))</f>
        <v/>
      </c>
      <c r="U96" s="4" t="n"/>
      <c r="V96" s="51">
        <f>IF(A96="","",IFERROR(O96/3650,0))</f>
        <v/>
      </c>
    </row>
    <row r="97" ht="24" customHeight="1">
      <c r="A97" s="3" t="n"/>
      <c r="B97" s="4" t="n"/>
      <c r="C97" s="4" t="n"/>
      <c r="D97" s="5" t="n"/>
      <c r="E97" s="4" t="n"/>
      <c r="F97" s="4" t="n"/>
      <c r="G97" s="3" t="n"/>
      <c r="H97" s="42" t="n"/>
      <c r="I97" s="43" t="n"/>
      <c r="J97" s="43" t="n"/>
      <c r="K97" s="43" t="n"/>
      <c r="L97" s="44">
        <f>IF(A97="","",SUM(I97:K97))</f>
        <v/>
      </c>
      <c r="M97" s="42" t="n"/>
      <c r="N97" s="45">
        <f>IF(H97="","",EDATE(H97,120))</f>
        <v/>
      </c>
      <c r="O97" s="10">
        <f>IF(N97="","",MAX(0,N97-TODAY()))</f>
        <v/>
      </c>
      <c r="P97" s="46">
        <f>IF(O97="","",O97/365)</f>
        <v/>
      </c>
      <c r="Q97" s="12">
        <f>IF(N97="","",IF(N97&lt;=TODAY(),"Frist abgelaufen",IF(N97-TODAY()&lt;=730,"Frist endet in weniger als 2 Jahren","Frist noch nicht abgelaufen")))</f>
        <v/>
      </c>
      <c r="R97" s="43" t="n"/>
      <c r="S97" s="44">
        <f>IF(OR(A97="",R97="",L97=""),"",MAX(0,R97-L97))</f>
        <v/>
      </c>
      <c r="T97" s="44">
        <f>IF(OR(A97="",S97=""),"",IFERROR(S97*VLOOKUP(B97,'Stammdaten'!$A$2:$B$101,2,FALSE),0))</f>
        <v/>
      </c>
      <c r="U97" s="4" t="n"/>
      <c r="V97" s="47">
        <f>IF(A97="","",IFERROR(O97/3650,0))</f>
        <v/>
      </c>
    </row>
    <row r="98" ht="24" customHeight="1">
      <c r="A98" s="3" t="n"/>
      <c r="B98" s="4" t="n"/>
      <c r="C98" s="4" t="n"/>
      <c r="D98" s="5" t="n"/>
      <c r="E98" s="4" t="n"/>
      <c r="F98" s="4" t="n"/>
      <c r="G98" s="3" t="n"/>
      <c r="H98" s="42" t="n"/>
      <c r="I98" s="43" t="n"/>
      <c r="J98" s="43" t="n"/>
      <c r="K98" s="43" t="n"/>
      <c r="L98" s="48">
        <f>IF(A98="","",SUM(I98:K98))</f>
        <v/>
      </c>
      <c r="M98" s="42" t="n"/>
      <c r="N98" s="49">
        <f>IF(H98="","",EDATE(H98,120))</f>
        <v/>
      </c>
      <c r="O98" s="16">
        <f>IF(N98="","",MAX(0,N98-TODAY()))</f>
        <v/>
      </c>
      <c r="P98" s="50">
        <f>IF(O98="","",O98/365)</f>
        <v/>
      </c>
      <c r="Q98" s="18">
        <f>IF(N98="","",IF(N98&lt;=TODAY(),"Frist abgelaufen",IF(N98-TODAY()&lt;=730,"Frist endet in weniger als 2 Jahren","Frist noch nicht abgelaufen")))</f>
        <v/>
      </c>
      <c r="R98" s="43" t="n"/>
      <c r="S98" s="48">
        <f>IF(OR(A98="",R98="",L98=""),"",MAX(0,R98-L98))</f>
        <v/>
      </c>
      <c r="T98" s="48">
        <f>IF(OR(A98="",S98=""),"",IFERROR(S98*VLOOKUP(B98,'Stammdaten'!$A$2:$B$101,2,FALSE),0))</f>
        <v/>
      </c>
      <c r="U98" s="4" t="n"/>
      <c r="V98" s="51">
        <f>IF(A98="","",IFERROR(O98/3650,0))</f>
        <v/>
      </c>
    </row>
    <row r="99" ht="24" customHeight="1">
      <c r="A99" s="3" t="n"/>
      <c r="B99" s="4" t="n"/>
      <c r="C99" s="4" t="n"/>
      <c r="D99" s="5" t="n"/>
      <c r="E99" s="4" t="n"/>
      <c r="F99" s="4" t="n"/>
      <c r="G99" s="3" t="n"/>
      <c r="H99" s="42" t="n"/>
      <c r="I99" s="43" t="n"/>
      <c r="J99" s="43" t="n"/>
      <c r="K99" s="43" t="n"/>
      <c r="L99" s="44">
        <f>IF(A99="","",SUM(I99:K99))</f>
        <v/>
      </c>
      <c r="M99" s="42" t="n"/>
      <c r="N99" s="45">
        <f>IF(H99="","",EDATE(H99,120))</f>
        <v/>
      </c>
      <c r="O99" s="10">
        <f>IF(N99="","",MAX(0,N99-TODAY()))</f>
        <v/>
      </c>
      <c r="P99" s="46">
        <f>IF(O99="","",O99/365)</f>
        <v/>
      </c>
      <c r="Q99" s="12">
        <f>IF(N99="","",IF(N99&lt;=TODAY(),"Frist abgelaufen",IF(N99-TODAY()&lt;=730,"Frist endet in weniger als 2 Jahren","Frist noch nicht abgelaufen")))</f>
        <v/>
      </c>
      <c r="R99" s="43" t="n"/>
      <c r="S99" s="44">
        <f>IF(OR(A99="",R99="",L99=""),"",MAX(0,R99-L99))</f>
        <v/>
      </c>
      <c r="T99" s="44">
        <f>IF(OR(A99="",S99=""),"",IFERROR(S99*VLOOKUP(B99,'Stammdaten'!$A$2:$B$101,2,FALSE),0))</f>
        <v/>
      </c>
      <c r="U99" s="4" t="n"/>
      <c r="V99" s="47">
        <f>IF(A99="","",IFERROR(O99/3650,0))</f>
        <v/>
      </c>
    </row>
    <row r="100" ht="24" customHeight="1">
      <c r="A100" s="3" t="n"/>
      <c r="B100" s="4" t="n"/>
      <c r="C100" s="4" t="n"/>
      <c r="D100" s="5" t="n"/>
      <c r="E100" s="4" t="n"/>
      <c r="F100" s="4" t="n"/>
      <c r="G100" s="3" t="n"/>
      <c r="H100" s="42" t="n"/>
      <c r="I100" s="43" t="n"/>
      <c r="J100" s="43" t="n"/>
      <c r="K100" s="43" t="n"/>
      <c r="L100" s="48">
        <f>IF(A100="","",SUM(I100:K100))</f>
        <v/>
      </c>
      <c r="M100" s="42" t="n"/>
      <c r="N100" s="49">
        <f>IF(H100="","",EDATE(H100,120))</f>
        <v/>
      </c>
      <c r="O100" s="16">
        <f>IF(N100="","",MAX(0,N100-TODAY()))</f>
        <v/>
      </c>
      <c r="P100" s="50">
        <f>IF(O100="","",O100/365)</f>
        <v/>
      </c>
      <c r="Q100" s="18">
        <f>IF(N100="","",IF(N100&lt;=TODAY(),"Frist abgelaufen",IF(N100-TODAY()&lt;=730,"Frist endet in weniger als 2 Jahren","Frist noch nicht abgelaufen")))</f>
        <v/>
      </c>
      <c r="R100" s="43" t="n"/>
      <c r="S100" s="48">
        <f>IF(OR(A100="",R100="",L100=""),"",MAX(0,R100-L100))</f>
        <v/>
      </c>
      <c r="T100" s="48">
        <f>IF(OR(A100="",S100=""),"",IFERROR(S100*VLOOKUP(B100,'Stammdaten'!$A$2:$B$101,2,FALSE),0))</f>
        <v/>
      </c>
      <c r="U100" s="4" t="n"/>
      <c r="V100" s="51">
        <f>IF(A100="","",IFERROR(O100/3650,0))</f>
        <v/>
      </c>
    </row>
    <row r="101" ht="24" customHeight="1">
      <c r="A101" s="3" t="n"/>
      <c r="B101" s="4" t="n"/>
      <c r="C101" s="4" t="n"/>
      <c r="D101" s="5" t="n"/>
      <c r="E101" s="4" t="n"/>
      <c r="F101" s="4" t="n"/>
      <c r="G101" s="3" t="n"/>
      <c r="H101" s="42" t="n"/>
      <c r="I101" s="43" t="n"/>
      <c r="J101" s="43" t="n"/>
      <c r="K101" s="43" t="n"/>
      <c r="L101" s="44">
        <f>IF(A101="","",SUM(I101:K101))</f>
        <v/>
      </c>
      <c r="M101" s="42" t="n"/>
      <c r="N101" s="45">
        <f>IF(H101="","",EDATE(H101,120))</f>
        <v/>
      </c>
      <c r="O101" s="10">
        <f>IF(N101="","",MAX(0,N101-TODAY()))</f>
        <v/>
      </c>
      <c r="P101" s="46">
        <f>IF(O101="","",O101/365)</f>
        <v/>
      </c>
      <c r="Q101" s="12">
        <f>IF(N101="","",IF(N101&lt;=TODAY(),"Frist abgelaufen",IF(N101-TODAY()&lt;=730,"Frist endet in weniger als 2 Jahren","Frist noch nicht abgelaufen")))</f>
        <v/>
      </c>
      <c r="R101" s="43" t="n"/>
      <c r="S101" s="44">
        <f>IF(OR(A101="",R101="",L101=""),"",MAX(0,R101-L101))</f>
        <v/>
      </c>
      <c r="T101" s="44">
        <f>IF(OR(A101="",S101=""),"",IFERROR(S101*VLOOKUP(B101,'Stammdaten'!$A$2:$B$101,2,FALSE),0))</f>
        <v/>
      </c>
      <c r="U101" s="4" t="n"/>
      <c r="V101" s="47">
        <f>IF(A101="","",IFERROR(O101/3650,0))</f>
        <v/>
      </c>
    </row>
    <row r="102" ht="24" customHeight="1">
      <c r="A102" s="3" t="n"/>
      <c r="B102" s="4" t="n"/>
      <c r="C102" s="4" t="n"/>
      <c r="D102" s="5" t="n"/>
      <c r="E102" s="4" t="n"/>
      <c r="F102" s="4" t="n"/>
      <c r="G102" s="3" t="n"/>
      <c r="H102" s="42" t="n"/>
      <c r="I102" s="43" t="n"/>
      <c r="J102" s="43" t="n"/>
      <c r="K102" s="43" t="n"/>
      <c r="L102" s="48">
        <f>IF(A102="","",SUM(I102:K102))</f>
        <v/>
      </c>
      <c r="M102" s="42" t="n"/>
      <c r="N102" s="49">
        <f>IF(H102="","",EDATE(H102,120))</f>
        <v/>
      </c>
      <c r="O102" s="16">
        <f>IF(N102="","",MAX(0,N102-TODAY()))</f>
        <v/>
      </c>
      <c r="P102" s="50">
        <f>IF(O102="","",O102/365)</f>
        <v/>
      </c>
      <c r="Q102" s="18">
        <f>IF(N102="","",IF(N102&lt;=TODAY(),"Frist abgelaufen",IF(N102-TODAY()&lt;=730,"Frist endet in weniger als 2 Jahren","Frist noch nicht abgelaufen")))</f>
        <v/>
      </c>
      <c r="R102" s="43" t="n"/>
      <c r="S102" s="48">
        <f>IF(OR(A102="",R102="",L102=""),"",MAX(0,R102-L102))</f>
        <v/>
      </c>
      <c r="T102" s="48">
        <f>IF(OR(A102="",S102=""),"",IFERROR(S102*VLOOKUP(B102,'Stammdaten'!$A$2:$B$101,2,FALSE),0))</f>
        <v/>
      </c>
      <c r="U102" s="4" t="n"/>
      <c r="V102" s="51">
        <f>IF(A102="","",IFERROR(O102/3650,0))</f>
        <v/>
      </c>
    </row>
  </sheetData>
  <autoFilter ref="A2:V102"/>
  <mergeCells count="1">
    <mergeCell ref="A1:V1"/>
  </mergeCells>
  <conditionalFormatting sqref="Q3:Q102">
    <cfRule type="expression" priority="1" dxfId="0" stopIfTrue="1">
      <formula>Q3="Frist abgelaufen"</formula>
    </cfRule>
    <cfRule type="expression" priority="2" dxfId="0" stopIfTrue="1">
      <formula>Q3="Frist endet in weniger als 2 Jahren"</formula>
    </cfRule>
    <cfRule type="expression" priority="3" dxfId="1" stopIfTrue="1">
      <formula>Q3="Frist noch nicht abgelaufen"</formula>
    </cfRule>
  </conditionalFormatting>
  <conditionalFormatting sqref="S3:S102">
    <cfRule type="expression" priority="4" dxfId="2" stopIfTrue="0">
      <formula>S3&gt;0</formula>
    </cfRule>
  </conditionalFormatting>
  <dataValidations count="3">
    <dataValidation sqref="G3:G102" showErrorMessage="1" showInputMessage="1" allowBlank="1" type="list">
      <formula1>"Eigennutzung,Vermietung,gemischt"</formula1>
    </dataValidation>
    <dataValidation sqref="H3:H102" showErrorMessage="1" showInputMessage="1" allowBlank="1" type="date" operator="between">
      <formula1>DATE(1900,1,1)</formula1>
      <formula2>DATE(9999,12,31)</formula2>
    </dataValidation>
    <dataValidation sqref="M3:M102" showErrorMessage="1" showInputMessage="1" allowBlank="1" type="date" operator="between">
      <formula1>DATE(1900,1,1)</formula1>
      <formula2>DATE(9999,12,31)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8102E"/>
    <outlinePr summaryBelow="1" summaryRight="1"/>
    <pageSetUpPr/>
  </sheetPr>
  <dimension ref="A1:S1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0" customWidth="1" min="3" max="3"/>
    <col width="4" customWidth="1" min="4" max="4"/>
    <col width="35" customWidth="1" min="5" max="5"/>
    <col width="14" customWidth="1" min="6" max="6"/>
    <col width="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 ht="28" customHeight="1">
      <c r="A1" s="1" t="inlineStr">
        <is>
          <t>Übersicht Spekulationsfrist und Verkaufsplanung</t>
        </is>
      </c>
    </row>
    <row r="2"/>
    <row r="3" ht="24" customHeight="1">
      <c r="B3" s="2" t="inlineStr">
        <is>
          <t>Kennzahl</t>
        </is>
      </c>
      <c r="C3" s="2" t="inlineStr">
        <is>
          <t>Wert</t>
        </is>
      </c>
      <c r="E3" s="2" t="inlineStr">
        <is>
          <t>Friststatus</t>
        </is>
      </c>
      <c r="F3" s="2" t="inlineStr">
        <is>
          <t>Anzahl</t>
        </is>
      </c>
    </row>
    <row r="4" ht="24" customHeight="1">
      <c r="B4" s="20" t="inlineStr">
        <is>
          <t>Anzahl überwachte Immobilien</t>
        </is>
      </c>
      <c r="C4" s="21">
        <f>COUNTIF('Überwachung'!$A$3:$A$102,"&lt;&gt;")</f>
        <v/>
      </c>
      <c r="E4" s="22" t="inlineStr">
        <is>
          <t>Frist abgelaufen</t>
        </is>
      </c>
      <c r="F4" s="23">
        <f>COUNTIF('Überwachung'!$Q$3:$Q$102,"Frist abgelaufen")</f>
        <v/>
      </c>
    </row>
    <row r="5" ht="24" customHeight="1">
      <c r="B5" s="24" t="inlineStr">
        <is>
          <t>Durchschnittliche Anschaffungskosten</t>
        </is>
      </c>
      <c r="C5" s="52">
        <f>IFERROR(AVERAGE('Überwachung'!$L$3:$L$102),0)</f>
        <v/>
      </c>
      <c r="E5" s="26" t="inlineStr">
        <is>
          <t>Frist endet in weniger als 2 Jahren</t>
        </is>
      </c>
      <c r="F5" s="27">
        <f>COUNTIF('Überwachung'!$Q$3:$Q$102,"Frist endet in weniger als 2 Jahren")</f>
        <v/>
      </c>
    </row>
    <row r="6" ht="24" customHeight="1">
      <c r="B6" s="20" t="inlineStr">
        <is>
          <t>Summe der Anschaffungskosten</t>
        </is>
      </c>
      <c r="C6" s="53">
        <f>SUM('Überwachung'!$L$3:$L$102)</f>
        <v/>
      </c>
      <c r="E6" s="22" t="inlineStr">
        <is>
          <t>Frist noch nicht abgelaufen</t>
        </is>
      </c>
      <c r="F6" s="23">
        <f>COUNTIF('Überwachung'!$Q$3:$Q$102,"Frist noch nicht abgelaufen")</f>
        <v/>
      </c>
    </row>
    <row r="7" ht="24" customHeight="1">
      <c r="B7" s="24" t="inlineStr">
        <is>
          <t>Immobilien mit Frist unter zwei Jahren</t>
        </is>
      </c>
      <c r="C7" s="29">
        <f>COUNTIF('Überwachung'!$Q$3:$Q$102,"Frist endet in weniger als 2 Jahren")</f>
        <v/>
      </c>
    </row>
    <row r="8" ht="24" customHeight="1">
      <c r="B8" s="20" t="inlineStr">
        <is>
          <t>Immobilien mit abgelaufener Frist</t>
        </is>
      </c>
      <c r="C8" s="21">
        <f>COUNTIF('Überwachung'!$Q$3:$Q$102,"Frist abgelaufen")</f>
        <v/>
      </c>
    </row>
    <row r="9" ht="24" customHeight="1">
      <c r="B9" s="24" t="inlineStr">
        <is>
          <t>Geschätzte gesamte Spekulationssteuer</t>
        </is>
      </c>
      <c r="C9" s="52">
        <f>SUM('Überwachung'!$T$3:$T$102)</f>
        <v/>
      </c>
    </row>
    <row r="10">
      <c r="B10" s="30" t="inlineStr">
        <is>
          <t>Diagramme basieren auf allen 100 vorbereiteten Datenzeilen und berücksichtigen leere Eingabezeilen nicht.</t>
        </is>
      </c>
    </row>
  </sheetData>
  <mergeCells count="1">
    <mergeCell ref="A1:S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4B8A6"/>
    <outlinePr summaryBelow="1" summaryRight="1"/>
    <pageSetUpPr/>
  </sheetPr>
  <dimension ref="A1:J10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4" customWidth="1" min="3" max="3"/>
    <col width="34" customWidth="1" min="4" max="4"/>
    <col width="24" customWidth="1" min="5" max="5"/>
    <col width="4" customWidth="1" min="6" max="6"/>
    <col width="28" customWidth="1" min="7" max="7"/>
    <col width="37" customWidth="1" min="8" max="8"/>
    <col width="4" customWidth="1" min="9" max="9"/>
    <col width="55" customWidth="1" min="10" max="10"/>
  </cols>
  <sheetData>
    <row r="1">
      <c r="A1" s="2" t="inlineStr">
        <is>
          <t>Eigentümer</t>
        </is>
      </c>
      <c r="B1" s="2" t="inlineStr">
        <is>
          <t>Angenommener persönlicher Steuersatz</t>
        </is>
      </c>
      <c r="D1" s="2" t="inlineStr">
        <is>
          <t>Friststatus</t>
        </is>
      </c>
      <c r="E1" s="2" t="inlineStr">
        <is>
          <t>Priorität</t>
        </is>
      </c>
      <c r="G1" s="2" t="inlineStr">
        <is>
          <t>Bundesland</t>
        </is>
      </c>
      <c r="H1" s="2" t="inlineStr">
        <is>
          <t>Grunderwerbsteuersatz (bitte aktuell prüfen)</t>
        </is>
      </c>
      <c r="J1" s="2" t="inlineStr">
        <is>
          <t>Dokumentationshinweise</t>
        </is>
      </c>
    </row>
    <row r="2" ht="36" customHeight="1">
      <c r="A2" s="31" t="inlineStr">
        <is>
          <t>Thomas Becker</t>
        </is>
      </c>
      <c r="B2" s="54" t="n">
        <v>0.42</v>
      </c>
      <c r="D2" s="33" t="inlineStr">
        <is>
          <t>Frist abgelaufen</t>
        </is>
      </c>
      <c r="E2" s="33" t="inlineStr">
        <is>
          <t>Verkauf steuerlich prüfen</t>
        </is>
      </c>
      <c r="G2" s="34" t="inlineStr">
        <is>
          <t>Baden-Württemberg</t>
        </is>
      </c>
      <c r="H2" s="54" t="n"/>
      <c r="J2" s="33" t="inlineStr">
        <is>
          <t>Kaufvertrag einschließlich Auflassung und Zahlungsnachweise aufbewahren.</t>
        </is>
      </c>
    </row>
    <row r="3" ht="36" customHeight="1">
      <c r="A3" s="31" t="inlineStr">
        <is>
          <t>Sabine Müller</t>
        </is>
      </c>
      <c r="B3" s="54" t="n">
        <v>0.35</v>
      </c>
      <c r="D3" s="35" t="inlineStr">
        <is>
          <t>Frist endet in weniger als 2 Jahren</t>
        </is>
      </c>
      <c r="E3" s="35" t="inlineStr">
        <is>
          <t>Hohe Priorität</t>
        </is>
      </c>
      <c r="G3" s="36" t="inlineStr">
        <is>
          <t>Bayern</t>
        </is>
      </c>
      <c r="H3" s="54" t="n"/>
      <c r="J3" s="35" t="inlineStr">
        <is>
          <t>Rechnungen zu Modernisierungen und nachträglichen Anschaffungskosten vollständig sammeln.</t>
        </is>
      </c>
    </row>
    <row r="4" ht="36" customHeight="1">
      <c r="A4" s="31" t="inlineStr">
        <is>
          <t>Andreas Schneider</t>
        </is>
      </c>
      <c r="B4" s="54" t="n">
        <v>0.38</v>
      </c>
      <c r="D4" s="33" t="inlineStr">
        <is>
          <t>Frist noch nicht abgelaufen</t>
        </is>
      </c>
      <c r="E4" s="33" t="inlineStr">
        <is>
          <t>Regelmäßig prüfen</t>
        </is>
      </c>
      <c r="G4" s="34" t="inlineStr">
        <is>
          <t>Berlin</t>
        </is>
      </c>
      <c r="H4" s="54" t="n"/>
      <c r="J4" s="33" t="inlineStr">
        <is>
          <t>Grundbuchauszug sowie Unterlagen zur Finanzierung und Nebenkosten ablegen.</t>
        </is>
      </c>
    </row>
    <row r="5" ht="36" customHeight="1">
      <c r="A5" s="31" t="inlineStr">
        <is>
          <t>Petra Wagner</t>
        </is>
      </c>
      <c r="B5" s="54" t="n">
        <v>0.42</v>
      </c>
      <c r="G5" s="36" t="inlineStr">
        <is>
          <t>Brandenburg</t>
        </is>
      </c>
      <c r="H5" s="54" t="n"/>
      <c r="J5" s="35" t="inlineStr">
        <is>
          <t>Bei Verkaufsabsicht Maklerauftrag, Exposé, Kaufvertragsentwurf und Kostenbelege dokumentieren.</t>
        </is>
      </c>
    </row>
    <row r="6" ht="36" customHeight="1">
      <c r="A6" s="31" t="inlineStr">
        <is>
          <t>Michael Hoffmann</t>
        </is>
      </c>
      <c r="B6" s="54" t="n">
        <v>0.45</v>
      </c>
      <c r="G6" s="34" t="inlineStr">
        <is>
          <t>Bremen</t>
        </is>
      </c>
      <c r="H6" s="54" t="n"/>
      <c r="J6" s="33" t="inlineStr">
        <is>
          <t>Eigennutzungszeiträume, Vermietungszeiten und Flächenaufteilungen nachvollziehbar belegen.</t>
        </is>
      </c>
    </row>
    <row r="7">
      <c r="A7" s="31" t="inlineStr">
        <is>
          <t>Julia Richter</t>
        </is>
      </c>
      <c r="B7" s="54" t="n">
        <v>0.35</v>
      </c>
      <c r="G7" s="36" t="inlineStr">
        <is>
          <t>Hamburg</t>
        </is>
      </c>
      <c r="H7" s="54" t="n"/>
    </row>
    <row r="8">
      <c r="A8" s="31" t="inlineStr">
        <is>
          <t>Stefan Weber</t>
        </is>
      </c>
      <c r="B8" s="54" t="n">
        <v>0.42</v>
      </c>
      <c r="G8" s="34" t="inlineStr">
        <is>
          <t>Hessen</t>
        </is>
      </c>
      <c r="H8" s="54" t="n"/>
    </row>
    <row r="9">
      <c r="A9" s="31" t="inlineStr">
        <is>
          <t>Claudia Fischer</t>
        </is>
      </c>
      <c r="B9" s="54" t="n">
        <v>0.32</v>
      </c>
      <c r="G9" s="36" t="inlineStr">
        <is>
          <t>Mecklenburg-Vorpommern</t>
        </is>
      </c>
      <c r="H9" s="54" t="n"/>
    </row>
    <row r="10">
      <c r="A10" s="31" t="inlineStr">
        <is>
          <t>Markus Bauer</t>
        </is>
      </c>
      <c r="B10" s="54" t="n">
        <v>0.38</v>
      </c>
      <c r="G10" s="34" t="inlineStr">
        <is>
          <t>Niedersachsen</t>
        </is>
      </c>
      <c r="H10" s="54" t="n"/>
    </row>
    <row r="11">
      <c r="A11" s="31" t="inlineStr">
        <is>
          <t>Nicole Schulz</t>
        </is>
      </c>
      <c r="B11" s="54" t="n">
        <v>0.35</v>
      </c>
      <c r="G11" s="36" t="inlineStr">
        <is>
          <t>Nordrhein-Westfalen</t>
        </is>
      </c>
      <c r="H11" s="54" t="n"/>
    </row>
    <row r="12">
      <c r="A12" s="31" t="n"/>
      <c r="B12" s="54" t="n"/>
      <c r="G12" s="34" t="inlineStr">
        <is>
          <t>Rheinland-Pfalz</t>
        </is>
      </c>
      <c r="H12" s="54" t="n"/>
    </row>
    <row r="13">
      <c r="A13" s="31" t="n"/>
      <c r="B13" s="54" t="n"/>
      <c r="G13" s="36" t="inlineStr">
        <is>
          <t>Saarland</t>
        </is>
      </c>
      <c r="H13" s="54" t="n"/>
    </row>
    <row r="14">
      <c r="A14" s="31" t="n"/>
      <c r="B14" s="54" t="n"/>
      <c r="G14" s="34" t="inlineStr">
        <is>
          <t>Sachsen</t>
        </is>
      </c>
      <c r="H14" s="54" t="n"/>
    </row>
    <row r="15">
      <c r="A15" s="31" t="n"/>
      <c r="B15" s="54" t="n"/>
      <c r="G15" s="36" t="inlineStr">
        <is>
          <t>Sachsen-Anhalt</t>
        </is>
      </c>
      <c r="H15" s="54" t="n"/>
    </row>
    <row r="16">
      <c r="A16" s="31" t="n"/>
      <c r="B16" s="54" t="n"/>
      <c r="G16" s="34" t="inlineStr">
        <is>
          <t>Schleswig-Holstein</t>
        </is>
      </c>
      <c r="H16" s="54" t="n"/>
    </row>
    <row r="17">
      <c r="A17" s="31" t="n"/>
      <c r="B17" s="54" t="n"/>
      <c r="G17" s="36" t="inlineStr">
        <is>
          <t>Thüringen</t>
        </is>
      </c>
      <c r="H17" s="54" t="n"/>
    </row>
    <row r="18">
      <c r="A18" s="31" t="n"/>
      <c r="B18" s="54" t="n"/>
    </row>
    <row r="19">
      <c r="A19" s="31" t="n"/>
      <c r="B19" s="54" t="n"/>
    </row>
    <row r="20">
      <c r="A20" s="31" t="n"/>
      <c r="B20" s="54" t="n"/>
    </row>
    <row r="21">
      <c r="A21" s="31" t="n"/>
      <c r="B21" s="54" t="n"/>
    </row>
    <row r="22">
      <c r="A22" s="31" t="n"/>
      <c r="B22" s="54" t="n"/>
    </row>
    <row r="23">
      <c r="A23" s="31" t="n"/>
      <c r="B23" s="54" t="n"/>
    </row>
    <row r="24">
      <c r="A24" s="31" t="n"/>
      <c r="B24" s="54" t="n"/>
    </row>
    <row r="25">
      <c r="A25" s="31" t="n"/>
      <c r="B25" s="54" t="n"/>
    </row>
    <row r="26">
      <c r="A26" s="31" t="n"/>
      <c r="B26" s="54" t="n"/>
    </row>
    <row r="27">
      <c r="A27" s="31" t="n"/>
      <c r="B27" s="54" t="n"/>
    </row>
    <row r="28">
      <c r="A28" s="31" t="n"/>
      <c r="B28" s="54" t="n"/>
    </row>
    <row r="29">
      <c r="A29" s="31" t="n"/>
      <c r="B29" s="54" t="n"/>
    </row>
    <row r="30">
      <c r="A30" s="31" t="n"/>
      <c r="B30" s="54" t="n"/>
    </row>
    <row r="31">
      <c r="A31" s="31" t="n"/>
      <c r="B31" s="54" t="n"/>
    </row>
    <row r="32">
      <c r="A32" s="31" t="n"/>
      <c r="B32" s="54" t="n"/>
    </row>
    <row r="33">
      <c r="A33" s="31" t="n"/>
      <c r="B33" s="54" t="n"/>
    </row>
    <row r="34">
      <c r="A34" s="31" t="n"/>
      <c r="B34" s="54" t="n"/>
    </row>
    <row r="35">
      <c r="A35" s="31" t="n"/>
      <c r="B35" s="54" t="n"/>
    </row>
    <row r="36">
      <c r="A36" s="31" t="n"/>
      <c r="B36" s="54" t="n"/>
    </row>
    <row r="37">
      <c r="A37" s="31" t="n"/>
      <c r="B37" s="54" t="n"/>
    </row>
    <row r="38">
      <c r="A38" s="31" t="n"/>
      <c r="B38" s="54" t="n"/>
    </row>
    <row r="39">
      <c r="A39" s="31" t="n"/>
      <c r="B39" s="54" t="n"/>
    </row>
    <row r="40">
      <c r="A40" s="31" t="n"/>
      <c r="B40" s="54" t="n"/>
    </row>
    <row r="41">
      <c r="A41" s="31" t="n"/>
      <c r="B41" s="54" t="n"/>
    </row>
    <row r="42">
      <c r="A42" s="31" t="n"/>
      <c r="B42" s="54" t="n"/>
    </row>
    <row r="43">
      <c r="A43" s="31" t="n"/>
      <c r="B43" s="54" t="n"/>
    </row>
    <row r="44">
      <c r="A44" s="31" t="n"/>
      <c r="B44" s="54" t="n"/>
    </row>
    <row r="45">
      <c r="A45" s="31" t="n"/>
      <c r="B45" s="54" t="n"/>
    </row>
    <row r="46">
      <c r="A46" s="31" t="n"/>
      <c r="B46" s="54" t="n"/>
    </row>
    <row r="47">
      <c r="A47" s="31" t="n"/>
      <c r="B47" s="54" t="n"/>
    </row>
    <row r="48">
      <c r="A48" s="31" t="n"/>
      <c r="B48" s="54" t="n"/>
    </row>
    <row r="49">
      <c r="A49" s="31" t="n"/>
      <c r="B49" s="54" t="n"/>
    </row>
    <row r="50">
      <c r="A50" s="31" t="n"/>
      <c r="B50" s="54" t="n"/>
    </row>
    <row r="51">
      <c r="A51" s="31" t="n"/>
      <c r="B51" s="54" t="n"/>
    </row>
    <row r="52">
      <c r="A52" s="31" t="n"/>
      <c r="B52" s="54" t="n"/>
    </row>
    <row r="53">
      <c r="A53" s="31" t="n"/>
      <c r="B53" s="54" t="n"/>
    </row>
    <row r="54">
      <c r="A54" s="31" t="n"/>
      <c r="B54" s="54" t="n"/>
    </row>
    <row r="55">
      <c r="A55" s="31" t="n"/>
      <c r="B55" s="54" t="n"/>
    </row>
    <row r="56">
      <c r="A56" s="31" t="n"/>
      <c r="B56" s="54" t="n"/>
    </row>
    <row r="57">
      <c r="A57" s="31" t="n"/>
      <c r="B57" s="54" t="n"/>
    </row>
    <row r="58">
      <c r="A58" s="31" t="n"/>
      <c r="B58" s="54" t="n"/>
    </row>
    <row r="59">
      <c r="A59" s="31" t="n"/>
      <c r="B59" s="54" t="n"/>
    </row>
    <row r="60">
      <c r="A60" s="31" t="n"/>
      <c r="B60" s="54" t="n"/>
    </row>
    <row r="61">
      <c r="A61" s="31" t="n"/>
      <c r="B61" s="54" t="n"/>
    </row>
    <row r="62">
      <c r="A62" s="31" t="n"/>
      <c r="B62" s="54" t="n"/>
    </row>
    <row r="63">
      <c r="A63" s="31" t="n"/>
      <c r="B63" s="54" t="n"/>
    </row>
    <row r="64">
      <c r="A64" s="31" t="n"/>
      <c r="B64" s="54" t="n"/>
    </row>
    <row r="65">
      <c r="A65" s="31" t="n"/>
      <c r="B65" s="54" t="n"/>
    </row>
    <row r="66">
      <c r="A66" s="31" t="n"/>
      <c r="B66" s="54" t="n"/>
    </row>
    <row r="67">
      <c r="A67" s="31" t="n"/>
      <c r="B67" s="54" t="n"/>
    </row>
    <row r="68">
      <c r="A68" s="31" t="n"/>
      <c r="B68" s="54" t="n"/>
    </row>
    <row r="69">
      <c r="A69" s="31" t="n"/>
      <c r="B69" s="54" t="n"/>
    </row>
    <row r="70">
      <c r="A70" s="31" t="n"/>
      <c r="B70" s="54" t="n"/>
    </row>
    <row r="71">
      <c r="A71" s="31" t="n"/>
      <c r="B71" s="54" t="n"/>
    </row>
    <row r="72">
      <c r="A72" s="31" t="n"/>
      <c r="B72" s="54" t="n"/>
    </row>
    <row r="73">
      <c r="A73" s="31" t="n"/>
      <c r="B73" s="54" t="n"/>
    </row>
    <row r="74">
      <c r="A74" s="31" t="n"/>
      <c r="B74" s="54" t="n"/>
    </row>
    <row r="75">
      <c r="A75" s="31" t="n"/>
      <c r="B75" s="54" t="n"/>
    </row>
    <row r="76">
      <c r="A76" s="31" t="n"/>
      <c r="B76" s="54" t="n"/>
    </row>
    <row r="77">
      <c r="A77" s="31" t="n"/>
      <c r="B77" s="54" t="n"/>
    </row>
    <row r="78">
      <c r="A78" s="31" t="n"/>
      <c r="B78" s="54" t="n"/>
    </row>
    <row r="79">
      <c r="A79" s="31" t="n"/>
      <c r="B79" s="54" t="n"/>
    </row>
    <row r="80">
      <c r="A80" s="31" t="n"/>
      <c r="B80" s="54" t="n"/>
    </row>
    <row r="81">
      <c r="A81" s="31" t="n"/>
      <c r="B81" s="54" t="n"/>
    </row>
    <row r="82">
      <c r="A82" s="31" t="n"/>
      <c r="B82" s="54" t="n"/>
    </row>
    <row r="83">
      <c r="A83" s="31" t="n"/>
      <c r="B83" s="54" t="n"/>
    </row>
    <row r="84">
      <c r="A84" s="31" t="n"/>
      <c r="B84" s="54" t="n"/>
    </row>
    <row r="85">
      <c r="A85" s="31" t="n"/>
      <c r="B85" s="54" t="n"/>
    </row>
    <row r="86">
      <c r="A86" s="31" t="n"/>
      <c r="B86" s="54" t="n"/>
    </row>
    <row r="87">
      <c r="A87" s="31" t="n"/>
      <c r="B87" s="54" t="n"/>
    </row>
    <row r="88">
      <c r="A88" s="31" t="n"/>
      <c r="B88" s="54" t="n"/>
    </row>
    <row r="89">
      <c r="A89" s="31" t="n"/>
      <c r="B89" s="54" t="n"/>
    </row>
    <row r="90">
      <c r="A90" s="31" t="n"/>
      <c r="B90" s="54" t="n"/>
    </row>
    <row r="91">
      <c r="A91" s="31" t="n"/>
      <c r="B91" s="54" t="n"/>
    </row>
    <row r="92">
      <c r="A92" s="31" t="n"/>
      <c r="B92" s="54" t="n"/>
    </row>
    <row r="93">
      <c r="A93" s="31" t="n"/>
      <c r="B93" s="54" t="n"/>
    </row>
    <row r="94">
      <c r="A94" s="31" t="n"/>
      <c r="B94" s="54" t="n"/>
    </row>
    <row r="95">
      <c r="A95" s="31" t="n"/>
      <c r="B95" s="54" t="n"/>
    </row>
    <row r="96">
      <c r="A96" s="31" t="n"/>
      <c r="B96" s="54" t="n"/>
    </row>
    <row r="97">
      <c r="A97" s="31" t="n"/>
      <c r="B97" s="54" t="n"/>
    </row>
    <row r="98">
      <c r="A98" s="31" t="n"/>
      <c r="B98" s="54" t="n"/>
    </row>
    <row r="99">
      <c r="A99" s="31" t="n"/>
      <c r="B99" s="54" t="n"/>
    </row>
    <row r="100">
      <c r="A100" s="31" t="n"/>
      <c r="B100" s="54" t="n"/>
    </row>
    <row r="101">
      <c r="A101" s="31" t="n"/>
      <c r="B101" s="54" t="n"/>
    </row>
    <row r="102"/>
    <row r="103">
      <c r="A103" s="37" t="inlineStr">
        <is>
          <t>Hinweis</t>
        </is>
      </c>
      <c r="B103" s="38" t="inlineStr">
        <is>
          <t>Steuersätze und Grunderwerbsteuersätze sind Annahmen bzw. manuell zu prüfende Eingaben.</t>
        </is>
      </c>
    </row>
  </sheetData>
  <autoFilter ref="A1:B101"/>
  <dataValidations count="2">
    <dataValidation sqref="B2:B101" showErrorMessage="1" showInputMessage="1" allowBlank="1" type="decimal" operator="between">
      <formula1>0</formula1>
      <formula2>1</formula2>
    </dataValidation>
    <dataValidation sqref="H2:H17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8102E"/>
    <outlinePr summaryBelow="1" summaryRight="1"/>
    <pageSetUpPr/>
  </sheetPr>
  <dimension ref="A1:H1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0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Anleitung zur Überwachung der Spekulationsfrist</t>
        </is>
      </c>
    </row>
    <row r="2"/>
    <row r="3">
      <c r="A3" s="2" t="inlineStr">
        <is>
          <t>Bereich</t>
        </is>
      </c>
      <c r="B3" s="2" t="inlineStr">
        <is>
          <t>Hinweis für die Anwendung</t>
        </is>
      </c>
    </row>
    <row r="4" ht="48" customHeight="1">
      <c r="A4" s="20" t="inlineStr">
        <is>
          <t>Überwachung</t>
        </is>
      </c>
      <c r="B4" s="33" t="inlineStr">
        <is>
          <t>Tragen Sie je Immobilie eine Zeile ein. Die gelb hinterlegten Felder sind für Ihre Eingaben vorgesehen. Für weitere Objekte stehen insgesamt 100 Datenzeilen bereit.</t>
        </is>
      </c>
    </row>
    <row r="5" ht="48" customHeight="1">
      <c r="A5" s="24" t="inlineStr">
        <is>
          <t>Anschaffungsdaten</t>
        </is>
      </c>
      <c r="B5" s="35" t="inlineStr">
        <is>
          <t>Pflegen Sie Anschaffungsdatum, Anschaffungskosten, Kaufnebenkosten und nachträgliche Anschaffungskosten sorgfältig. Die gesamten Anschaffungskosten werden automatisch berechnet.</t>
        </is>
      </c>
    </row>
    <row r="6" ht="48" customHeight="1">
      <c r="A6" s="20" t="inlineStr">
        <is>
          <t>Fristberechnung</t>
        </is>
      </c>
      <c r="B6" s="33" t="inlineStr">
        <is>
          <t>Das Ende der Spekulationsfrist wird mit zehn Jahren ab Anschaffungsdatum berechnet. Verbleibende Tage, Jahre, Status und Anteil der Restfrist aktualisieren sich anhand des aktuellen Tages.</t>
        </is>
      </c>
    </row>
    <row r="7" ht="48" customHeight="1">
      <c r="A7" s="24" t="inlineStr">
        <is>
          <t>Verkaufsplanung</t>
        </is>
      </c>
      <c r="B7" s="35" t="inlineStr">
        <is>
          <t>Erfassen Sie einen geplanten Verkaufstermin und einen voraussichtlichen Verkaufspreis, wenn eine Verkaufsabsicht besteht. Gewinn und geschätzte Spekulationssteuer sind nur Orientierungswerte.</t>
        </is>
      </c>
    </row>
    <row r="8" ht="48" customHeight="1">
      <c r="A8" s="20" t="inlineStr">
        <is>
          <t>Stammdaten</t>
        </is>
      </c>
      <c r="B8" s="33" t="inlineStr">
        <is>
          <t>Prüfen und pflegen Sie die angenommenen persönlichen Steuersätze. Ergänzen Sie bei Bedarf weitere Eigentümer in den vorbereiteten Zeilen. Grunderwerbsteuersätze sind vor Verwendung aktuell zu prüfen.</t>
        </is>
      </c>
    </row>
    <row r="9" ht="48" customHeight="1">
      <c r="A9" s="24" t="inlineStr">
        <is>
          <t>Übersicht</t>
        </is>
      </c>
      <c r="B9" s="35" t="inlineStr">
        <is>
          <t>Nutzen Sie Kennzahlen und Diagramme zur Priorisierung. Die Auswertung bezieht alle vorbereiteten Datenzeilen ein und zeigt auch nachträglich erfasste Immobilien.</t>
        </is>
      </c>
    </row>
    <row r="10" ht="48" customHeight="1">
      <c r="A10" s="20" t="inlineStr">
        <is>
          <t>Dokumentation</t>
        </is>
      </c>
      <c r="B10" s="33" t="inlineStr">
        <is>
          <t>Bewahren Sie Kaufvertrag, Rechnungen, Grundbuchauszug, Nachweise zu Eigennutzung oder Vermietung sowie Verkaufsunterlagen objektbezogen auf.</t>
        </is>
      </c>
    </row>
    <row r="11" ht="48" customHeight="1">
      <c r="A11" s="39" t="inlineStr">
        <is>
          <t>Wichtiger Hinweis</t>
        </is>
      </c>
      <c r="B11" s="38" t="inlineStr">
        <is>
          <t>Die steuerliche Beurteilung hängt unter anderem von Eigennutzung, Verkaufsanlass, gewerblichem Grundstückshandel und individuellen Werbungskosten ab. Die Datei ersetzt keine steuerliche Beratung.</t>
        </is>
      </c>
    </row>
    <row r="12"/>
    <row r="13">
      <c r="A13" s="37" t="inlineStr">
        <is>
          <t>Farblegende</t>
        </is>
      </c>
      <c r="B13" s="37" t="inlineStr">
        <is>
          <t>Bedeutung</t>
        </is>
      </c>
    </row>
    <row r="14">
      <c r="A14" s="4" t="inlineStr">
        <is>
          <t>Hellgelb</t>
        </is>
      </c>
      <c r="B14" s="35" t="inlineStr">
        <is>
          <t>Eingabefeld – bitte bei Bedarf pflegen</t>
        </is>
      </c>
    </row>
    <row r="15">
      <c r="A15" s="40" t="inlineStr">
        <is>
          <t>Grün</t>
        </is>
      </c>
      <c r="B15" s="35" t="inlineStr">
        <is>
          <t>Frist noch nicht abgelaufen oder positiver Wert</t>
        </is>
      </c>
    </row>
    <row r="16">
      <c r="A16" s="41" t="inlineStr">
        <is>
          <t>Rot</t>
        </is>
      </c>
      <c r="B16" s="35" t="inlineStr">
        <is>
          <t>Frist abgelaufen oder Fristende in weniger als zwei Jahren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2026-09-08T20:15:11Z</dcterms:created>
  <dcterms:modified xmlns:dcterms="http://purl.org/dc/terms/" xmlns:xsi="http://www.w3.org/2001/XMLSchema-instance" xsi:type="dcterms:W3CDTF">2026-09-08T20:15:11Z</dcterms:modified>
</cp:coreProperties>
</file>