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zierungsvergleich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Anleitung" sheetId="3" state="visible" r:id="rId3"/>
  </sheets>
  <definedNames>
    <definedName name="_xlnm._FilterDatabase" localSheetId="0" hidden="1">'Finanzierungsvergleich'!$A$7:$X$107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0.0%"/>
    <numFmt numFmtId="166" formatCode="#,##0.00\ &quot;€&quot;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i val="1"/>
      <color rgb="001F2937"/>
      <sz val="10"/>
    </font>
  </fonts>
  <fills count="7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C8102E"/>
      </patternFill>
    </fill>
    <fill>
      <patternFill patternType="solid">
        <fgColor rgb="00FFFFFF"/>
      </patternFill>
    </fill>
    <fill>
      <patternFill patternType="solid">
        <fgColor rgb="00FFFBEB"/>
      </patternFill>
    </fill>
    <fill>
      <patternFill patternType="solid">
        <fgColor rgb="00F8FAFC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left" vertical="center"/>
    </xf>
    <xf numFmtId="0" fontId="4" fillId="6" borderId="1" applyAlignment="1" pivotButton="0" quotePrefix="0" xfId="0">
      <alignment horizontal="left" vertical="center"/>
    </xf>
    <xf numFmtId="165" fontId="4" fillId="6" borderId="1" applyAlignment="1" pivotButton="0" quotePrefix="0" xfId="0">
      <alignment horizontal="left" vertical="center"/>
    </xf>
    <xf numFmtId="166" fontId="4" fillId="6" borderId="1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center" wrapText="1"/>
    </xf>
    <xf numFmtId="166" fontId="3" fillId="5" borderId="1" applyAlignment="1" pivotButton="0" quotePrefix="0" xfId="0">
      <alignment horizontal="center" vertical="center"/>
    </xf>
    <xf numFmtId="165" fontId="3" fillId="5" borderId="1" applyAlignment="1" pivotButton="0" quotePrefix="0" xfId="0">
      <alignment horizontal="center" vertical="center"/>
    </xf>
    <xf numFmtId="1" fontId="3" fillId="5" borderId="1" applyAlignment="1" pivotButton="0" quotePrefix="0" xfId="0">
      <alignment horizontal="center" vertical="center"/>
    </xf>
    <xf numFmtId="166" fontId="3" fillId="6" borderId="1" applyAlignment="1" pivotButton="0" quotePrefix="0" xfId="0">
      <alignment horizontal="center" vertical="center"/>
    </xf>
    <xf numFmtId="165" fontId="3" fillId="6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left" vertical="center" wrapText="1"/>
    </xf>
    <xf numFmtId="166" fontId="3" fillId="4" borderId="1" applyAlignment="1" pivotButton="0" quotePrefix="0" xfId="0">
      <alignment horizontal="center" vertical="center"/>
    </xf>
    <xf numFmtId="165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1" fontId="4" fillId="6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right" vertical="center"/>
    </xf>
    <xf numFmtId="166" fontId="4" fillId="6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0" fontId="5" fillId="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164" fontId="3" fillId="4" borderId="1" applyAlignment="1" pivotButton="0" quotePrefix="0" xfId="0">
      <alignment horizontal="left" vertical="center" wrapText="1"/>
    </xf>
    <xf numFmtId="165" fontId="4" fillId="6" borderId="1" applyAlignment="1" pivotButton="0" quotePrefix="0" xfId="0">
      <alignment horizontal="left" vertical="center"/>
    </xf>
    <xf numFmtId="166" fontId="4" fillId="6" borderId="1" applyAlignment="1" pivotButton="0" quotePrefix="0" xfId="0">
      <alignment horizontal="left" vertical="center"/>
    </xf>
    <xf numFmtId="166" fontId="3" fillId="5" borderId="1" applyAlignment="1" pivotButton="0" quotePrefix="0" xfId="0">
      <alignment horizontal="center" vertical="center"/>
    </xf>
    <xf numFmtId="165" fontId="3" fillId="5" borderId="1" applyAlignment="1" pivotButton="0" quotePrefix="0" xfId="0">
      <alignment horizontal="center" vertical="center"/>
    </xf>
    <xf numFmtId="166" fontId="3" fillId="6" borderId="1" applyAlignment="1" pivotButton="0" quotePrefix="0" xfId="0">
      <alignment horizontal="center" vertical="center"/>
    </xf>
    <xf numFmtId="165" fontId="3" fillId="6" borderId="1" applyAlignment="1" pivotButton="0" quotePrefix="0" xfId="0">
      <alignment horizontal="center" vertical="center"/>
    </xf>
    <xf numFmtId="166" fontId="3" fillId="4" borderId="1" applyAlignment="1" pivotButton="0" quotePrefix="0" xfId="0">
      <alignment horizontal="center" vertical="center"/>
    </xf>
    <xf numFmtId="165" fontId="3" fillId="4" borderId="1" applyAlignment="1" pivotButton="0" quotePrefix="0" xfId="0">
      <alignment horizontal="center" vertical="center"/>
    </xf>
    <xf numFmtId="165" fontId="4" fillId="4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right" vertical="center"/>
    </xf>
    <xf numFmtId="166" fontId="4" fillId="6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Effektivzins je Bank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'Finanzierungsvergleich'!J7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'Finanzierungsvergleich'!$B$8:$B$107</f>
            </numRef>
          </cat>
          <val>
            <numRef>
              <f>'Finanzierungsvergleich'!$J$8:$J$107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Darlehensgeber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Effektivzins</a:t>
                </a:r>
              </a:p>
            </rich>
          </tx>
        </title>
        <numFmt formatCode="0.0%" sourceLinked="0"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Monatsrate je Finanzierungsangebot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'Finanzierungsvergleich'!Q7</f>
            </strRef>
          </tx>
          <spPr>
            <a:solidFill xmlns:a="http://schemas.openxmlformats.org/drawingml/2006/main">
              <a:srgbClr val="1E293B"/>
            </a:solidFill>
            <a:ln xmlns:a="http://schemas.openxmlformats.org/drawingml/2006/main">
              <a:prstDash val="solid"/>
            </a:ln>
          </spPr>
          <cat>
            <numRef>
              <f>'Finanzierungsvergleich'!$A$8:$A$107</f>
            </numRef>
          </cat>
          <val>
            <numRef>
              <f>'Finanzierungsvergleich'!$Q$8:$Q$107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Monatsrate in €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Angebots-ID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Restschuld nach Ende der Zinsbindung</a:t>
            </a:r>
          </a:p>
        </rich>
      </tx>
    </title>
    <plotArea>
      <lineChart>
        <grouping val="standard"/>
        <ser>
          <idx val="0"/>
          <order val="0"/>
          <tx>
            <strRef>
              <f>'Finanzierungsvergleich'!U7</f>
            </strRef>
          </tx>
          <spPr>
            <a:ln xmlns:a="http://schemas.openxmlformats.org/drawingml/2006/main">
              <a:solidFill>
                <a:srgbClr val="C8102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'Finanzierungsvergleich'!$A$8:$A$107</f>
            </numRef>
          </cat>
          <val>
            <numRef>
              <f>'Finanzierungsvergleich'!$U$8:$U$107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Angebots-ID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Restschuld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612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612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3</col>
      <colOff>0</colOff>
      <row>36</row>
      <rowOff>0</rowOff>
    </from>
    <ext cx="61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E293B"/>
    <outlinePr summaryBelow="1" summaryRight="1"/>
    <pageSetUpPr/>
  </sheetPr>
  <dimension ref="A1:X107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6" customWidth="1" min="1" max="1"/>
    <col width="25" customWidth="1" min="2" max="2"/>
    <col width="22" customWidth="1" min="3" max="3"/>
    <col width="31" customWidth="1" min="4" max="4"/>
    <col width="20" customWidth="1" min="5" max="5"/>
    <col width="18" customWidth="1" min="6" max="6"/>
    <col width="16" customWidth="1" min="7" max="7"/>
    <col width="17" customWidth="1" min="8" max="8"/>
    <col width="16" customWidth="1" min="9" max="9"/>
    <col width="18" customWidth="1" min="10" max="10"/>
    <col width="18" customWidth="1" min="11" max="11"/>
    <col width="19" customWidth="1" min="12" max="12"/>
    <col width="27" customWidth="1" min="13" max="13"/>
    <col width="22" customWidth="1" min="14" max="14"/>
    <col width="27" customWidth="1" min="15" max="15"/>
    <col width="20" customWidth="1" min="16" max="16"/>
    <col width="18" customWidth="1" min="17" max="17"/>
    <col width="22" customWidth="1" min="18" max="18"/>
    <col width="22" customWidth="1" min="19" max="19"/>
    <col width="27" customWidth="1" min="20" max="20"/>
    <col width="28" customWidth="1" min="21" max="21"/>
    <col width="31" customWidth="1" min="22" max="22"/>
    <col width="20" customWidth="1" min="23" max="23"/>
    <col width="36" customWidth="1" min="24" max="24"/>
  </cols>
  <sheetData>
    <row r="1" ht="28" customHeight="1">
      <c r="A1" s="1" t="inlineStr">
        <is>
          <t>Sollzins–Effektivzins Vergleich für Immobilienfinanzierungen</t>
        </is>
      </c>
      <c r="B1" s="32" t="n"/>
      <c r="C1" s="32" t="n"/>
      <c r="D1" s="32" t="n"/>
      <c r="E1" s="32" t="n"/>
      <c r="F1" s="32" t="n"/>
      <c r="G1" s="32" t="n"/>
      <c r="H1" s="32" t="n"/>
      <c r="I1" s="32" t="n"/>
      <c r="J1" s="32" t="n"/>
      <c r="K1" s="32" t="n"/>
      <c r="L1" s="32" t="n"/>
      <c r="M1" s="32" t="n"/>
      <c r="N1" s="32" t="n"/>
      <c r="O1" s="32" t="n"/>
      <c r="P1" s="32" t="n"/>
      <c r="Q1" s="32" t="n"/>
      <c r="R1" s="32" t="n"/>
      <c r="S1" s="32" t="n"/>
      <c r="T1" s="32" t="n"/>
      <c r="U1" s="32" t="n"/>
      <c r="V1" s="32" t="n"/>
      <c r="W1" s="32" t="n"/>
      <c r="X1" s="33" t="n"/>
    </row>
    <row r="2">
      <c r="A2" s="2" t="inlineStr">
        <is>
          <t>Stand des Vergleichs</t>
        </is>
      </c>
      <c r="B2" s="34" t="n">
        <v>46321</v>
      </c>
      <c r="C2" s="2" t="inlineStr">
        <is>
          <t>Eingabehinweis</t>
        </is>
      </c>
      <c r="D2" s="4" t="inlineStr">
        <is>
          <t>Gelbe Zellen enthalten bearbeitbare Angebotsdaten.</t>
        </is>
      </c>
    </row>
    <row r="3">
      <c r="A3" s="5" t="inlineStr">
        <is>
          <t>Auswahl Angebots-ID</t>
        </is>
      </c>
      <c r="B3" s="6" t="inlineStr">
        <is>
          <t>ANG-2026-01</t>
        </is>
      </c>
    </row>
    <row r="4">
      <c r="A4" s="5" t="inlineStr">
        <is>
          <t>Ausgewählte Bank</t>
        </is>
      </c>
      <c r="B4" s="7">
        <f>IFERROR(VLOOKUP($B$3,$A$8:$X$107,2,0),"")</f>
        <v/>
      </c>
    </row>
    <row r="5">
      <c r="A5" s="5" t="inlineStr">
        <is>
          <t>Ausgewählter Effektivzins</t>
        </is>
      </c>
      <c r="B5" s="35">
        <f>IFERROR(VLOOKUP($B$3,$A$8:$X$107,10,0),"")</f>
        <v/>
      </c>
    </row>
    <row r="6">
      <c r="A6" s="5" t="inlineStr">
        <is>
          <t>Ausgewählte Monatsrate</t>
        </is>
      </c>
      <c r="B6" s="36">
        <f>IFERROR(VLOOKUP($B$3,$A$8:$X$107,17,0),"")</f>
        <v/>
      </c>
    </row>
    <row r="7" ht="42" customHeight="1">
      <c r="A7" s="10" t="inlineStr">
        <is>
          <t>Angebots-ID</t>
        </is>
      </c>
      <c r="B7" s="10" t="inlineStr">
        <is>
          <t>Bank / Darlehensgeber</t>
        </is>
      </c>
      <c r="C7" s="10" t="inlineStr">
        <is>
          <t>Ansprechpartner</t>
        </is>
      </c>
      <c r="D7" s="10" t="inlineStr">
        <is>
          <t>Objekt / Adresse</t>
        </is>
      </c>
      <c r="E7" s="10" t="inlineStr">
        <is>
          <t>Ort</t>
        </is>
      </c>
      <c r="F7" s="10" t="inlineStr">
        <is>
          <t>Darlehensbetrag (€)</t>
        </is>
      </c>
      <c r="G7" s="10" t="inlineStr">
        <is>
          <t>Kaufpreis (€)</t>
        </is>
      </c>
      <c r="H7" s="10" t="inlineStr">
        <is>
          <t>Eigenkapital (€)</t>
        </is>
      </c>
      <c r="I7" s="10" t="inlineStr">
        <is>
          <t>Sollzins p. a. (%)</t>
        </is>
      </c>
      <c r="J7" s="10" t="inlineStr">
        <is>
          <t>Effektivzins p. a. (%)</t>
        </is>
      </c>
      <c r="K7" s="10" t="inlineStr">
        <is>
          <t>Zinsbindung (Jahre)</t>
        </is>
      </c>
      <c r="L7" s="10" t="inlineStr">
        <is>
          <t>Tilgung anfänglich (%)</t>
        </is>
      </c>
      <c r="M7" s="10" t="inlineStr">
        <is>
          <t>Laufzeit / Gesamtlaufzeit (Jahre)</t>
        </is>
      </c>
      <c r="N7" s="10" t="inlineStr">
        <is>
          <t>Bereitstellungszinsen (€)</t>
        </is>
      </c>
      <c r="O7" s="10" t="inlineStr">
        <is>
          <t>Bearbeitungs-/Nebenkosten (€)</t>
        </is>
      </c>
      <c r="P7" s="10" t="inlineStr">
        <is>
          <t>Sondertilgung p. a. (%)</t>
        </is>
      </c>
      <c r="Q7" s="10" t="inlineStr">
        <is>
          <t>Monatsrate (€)</t>
        </is>
      </c>
      <c r="R7" s="10" t="inlineStr">
        <is>
          <t>Zinszahlung im 1. Jahr (€)</t>
        </is>
      </c>
      <c r="S7" s="10" t="inlineStr">
        <is>
          <t>Tilgung im 1. Jahr (€)</t>
        </is>
      </c>
      <c r="T7" s="10" t="inlineStr">
        <is>
          <t>Gesamtkosten Finanzierung (€)</t>
        </is>
      </c>
      <c r="U7" s="10" t="inlineStr">
        <is>
          <t>Restschuld nach Zinsbindung (€)</t>
        </is>
      </c>
      <c r="V7" s="10" t="inlineStr">
        <is>
          <t>Effektivzins-Differenz zum besten Angebot (%)</t>
        </is>
      </c>
      <c r="W7" s="10" t="inlineStr">
        <is>
          <t>Bewertung</t>
        </is>
      </c>
      <c r="X7" s="10" t="inlineStr">
        <is>
          <t>Bemerkung</t>
        </is>
      </c>
    </row>
    <row r="8">
      <c r="A8" s="11" t="inlineStr">
        <is>
          <t>ANG-2026-01</t>
        </is>
      </c>
      <c r="B8" s="12" t="inlineStr">
        <is>
          <t>Berliner Volksbank eG</t>
        </is>
      </c>
      <c r="C8" s="12" t="inlineStr">
        <is>
          <t>Thomas Becker</t>
        </is>
      </c>
      <c r="D8" s="12" t="inlineStr">
        <is>
          <t>Wohnung, Hauptstraße 12</t>
        </is>
      </c>
      <c r="E8" s="12" t="inlineStr">
        <is>
          <t>Berlin</t>
        </is>
      </c>
      <c r="F8" s="37" t="n">
        <v>350000</v>
      </c>
      <c r="G8" s="37" t="n">
        <v>455000</v>
      </c>
      <c r="H8" s="37" t="n">
        <v>105000</v>
      </c>
      <c r="I8" s="38" t="n">
        <v>0.0315</v>
      </c>
      <c r="J8" s="38" t="n">
        <v>0.0328</v>
      </c>
      <c r="K8" s="15" t="n">
        <v>15</v>
      </c>
      <c r="L8" s="38" t="n">
        <v>0.025</v>
      </c>
      <c r="M8" s="15" t="n">
        <v>30</v>
      </c>
      <c r="N8" s="37" t="n">
        <v>1200</v>
      </c>
      <c r="O8" s="37" t="n">
        <v>900</v>
      </c>
      <c r="P8" s="38" t="n">
        <v>0.05</v>
      </c>
      <c r="Q8" s="39">
        <f>IF(OR($A8="",$F8="",$J8="",$M8=""),"",IFERROR(PMT($J8/12,$M8*12,-$F8),0))</f>
        <v/>
      </c>
      <c r="R8" s="39">
        <f>IF(OR($A8="",$F8="",$I8=""),"",$F8*$I8)</f>
        <v/>
      </c>
      <c r="S8" s="39">
        <f>IF(OR($A8="",$Q8="",$R8=""),"",($Q8*12)-$R8)</f>
        <v/>
      </c>
      <c r="T8" s="39">
        <f>IF(OR($A8="",$Q8="",$M8=""),"",($Q8*$M8*12)-$F8+IFERROR($N8,0)+IFERROR($O8,0))</f>
        <v/>
      </c>
      <c r="U8" s="39">
        <f>IF(OR($A8="",$F8="",$I8="",$K8="",$Q8=""),"",IFERROR(-FV($I8/12,$K8*12,-$Q8,$F8),0))</f>
        <v/>
      </c>
      <c r="V8" s="40">
        <f>IF(OR($A8="",$J8=""),"",$J8-MIN($J$8:$J$107))</f>
        <v/>
      </c>
      <c r="W8" s="18">
        <f>IF(OR($A8="",$J8=""),"",IF($J8=MIN($J$8:$J$107),"Beste Kondition",IF($J8&lt;=AVERAGE($J$8:$J$107),"Gut","Prüfen")))</f>
        <v/>
      </c>
      <c r="X8" s="19" t="inlineStr">
        <is>
          <t>Günstigster Effektivzins im Vergleich</t>
        </is>
      </c>
    </row>
    <row r="9">
      <c r="A9" s="11" t="inlineStr">
        <is>
          <t>ANG-2026-02</t>
        </is>
      </c>
      <c r="B9" s="12" t="inlineStr">
        <is>
          <t>HypoVereinsbank</t>
        </is>
      </c>
      <c r="C9" s="12" t="inlineStr">
        <is>
          <t>Sabine Müller</t>
        </is>
      </c>
      <c r="D9" s="12" t="inlineStr">
        <is>
          <t>Wohnung, Lindenallee 7</t>
        </is>
      </c>
      <c r="E9" s="12" t="inlineStr">
        <is>
          <t>München</t>
        </is>
      </c>
      <c r="F9" s="37" t="n">
        <v>650000</v>
      </c>
      <c r="G9" s="37" t="n">
        <v>815000</v>
      </c>
      <c r="H9" s="37" t="n">
        <v>165000</v>
      </c>
      <c r="I9" s="38" t="n">
        <v>0.034</v>
      </c>
      <c r="J9" s="38" t="n">
        <v>0.0355</v>
      </c>
      <c r="K9" s="15" t="n">
        <v>15</v>
      </c>
      <c r="L9" s="38" t="n">
        <v>0.025</v>
      </c>
      <c r="M9" s="15" t="n">
        <v>30</v>
      </c>
      <c r="N9" s="37" t="n">
        <v>1800</v>
      </c>
      <c r="O9" s="37" t="n">
        <v>1250</v>
      </c>
      <c r="P9" s="38" t="n">
        <v>0.05</v>
      </c>
      <c r="Q9" s="41">
        <f>IF(OR($A9="",$F9="",$J9="",$M9=""),"",IFERROR(PMT($J9/12,$M9*12,-$F9),0))</f>
        <v/>
      </c>
      <c r="R9" s="41">
        <f>IF(OR($A9="",$F9="",$I9=""),"",$F9*$I9)</f>
        <v/>
      </c>
      <c r="S9" s="41">
        <f>IF(OR($A9="",$Q9="",$R9=""),"",($Q9*12)-$R9)</f>
        <v/>
      </c>
      <c r="T9" s="41">
        <f>IF(OR($A9="",$Q9="",$M9=""),"",($Q9*$M9*12)-$F9+IFERROR($N9,0)+IFERROR($O9,0))</f>
        <v/>
      </c>
      <c r="U9" s="41">
        <f>IF(OR($A9="",$F9="",$I9="",$K9="",$Q9=""),"",IFERROR(-FV($I9/12,$K9*12,-$Q9,$F9),0))</f>
        <v/>
      </c>
      <c r="V9" s="42">
        <f>IF(OR($A9="",$J9=""),"",$J9-MIN($J$8:$J$107))</f>
        <v/>
      </c>
      <c r="W9" s="22">
        <f>IF(OR($A9="",$J9=""),"",IF($J9=MIN($J$8:$J$107),"Beste Kondition",IF($J9&lt;=AVERAGE($J$8:$J$107),"Gut","Prüfen")))</f>
        <v/>
      </c>
      <c r="X9" s="4" t="inlineStr">
        <is>
          <t>Hoher Darlehensbetrag, lange Laufzeit prüfen</t>
        </is>
      </c>
    </row>
    <row r="10">
      <c r="A10" s="11" t="inlineStr">
        <is>
          <t>ANG-2026-03</t>
        </is>
      </c>
      <c r="B10" s="12" t="inlineStr">
        <is>
          <t>Hamburger Sparkasse</t>
        </is>
      </c>
      <c r="C10" s="12" t="inlineStr">
        <is>
          <t>Andreas Schneider</t>
        </is>
      </c>
      <c r="D10" s="12" t="inlineStr">
        <is>
          <t>Wohnung, Goethestraße 45</t>
        </is>
      </c>
      <c r="E10" s="12" t="inlineStr">
        <is>
          <t>Hamburg</t>
        </is>
      </c>
      <c r="F10" s="37" t="n">
        <v>420000</v>
      </c>
      <c r="G10" s="37" t="n">
        <v>540000</v>
      </c>
      <c r="H10" s="37" t="n">
        <v>120000</v>
      </c>
      <c r="I10" s="38" t="n">
        <v>0.0365</v>
      </c>
      <c r="J10" s="38" t="n">
        <v>0.038</v>
      </c>
      <c r="K10" s="15" t="n">
        <v>10</v>
      </c>
      <c r="L10" s="38" t="n">
        <v>0.03</v>
      </c>
      <c r="M10" s="15" t="n">
        <v>28</v>
      </c>
      <c r="N10" s="37" t="n">
        <v>950</v>
      </c>
      <c r="O10" s="37" t="n">
        <v>780</v>
      </c>
      <c r="P10" s="38" t="n">
        <v>0.05</v>
      </c>
      <c r="Q10" s="39">
        <f>IF(OR($A10="",$F10="",$J10="",$M10=""),"",IFERROR(PMT($J10/12,$M10*12,-$F10),0))</f>
        <v/>
      </c>
      <c r="R10" s="39">
        <f>IF(OR($A10="",$F10="",$I10=""),"",$F10*$I10)</f>
        <v/>
      </c>
      <c r="S10" s="39">
        <f>IF(OR($A10="",$Q10="",$R10=""),"",($Q10*12)-$R10)</f>
        <v/>
      </c>
      <c r="T10" s="39">
        <f>IF(OR($A10="",$Q10="",$M10=""),"",($Q10*$M10*12)-$F10+IFERROR($N10,0)+IFERROR($O10,0))</f>
        <v/>
      </c>
      <c r="U10" s="39">
        <f>IF(OR($A10="",$F10="",$I10="",$K10="",$Q10=""),"",IFERROR(-FV($I10/12,$K10*12,-$Q10,$F10),0))</f>
        <v/>
      </c>
      <c r="V10" s="40">
        <f>IF(OR($A10="",$J10=""),"",$J10-MIN($J$8:$J$107))</f>
        <v/>
      </c>
      <c r="W10" s="18">
        <f>IF(OR($A10="",$J10=""),"",IF($J10=MIN($J$8:$J$107),"Beste Kondition",IF($J10&lt;=AVERAGE($J$8:$J$107),"Gut","Prüfen")))</f>
        <v/>
      </c>
      <c r="X10" s="19" t="inlineStr">
        <is>
          <t>Kürzere Zinsbindung mit höherer Tilgung</t>
        </is>
      </c>
    </row>
    <row r="11">
      <c r="A11" s="11" t="inlineStr">
        <is>
          <t>ANG-2026-04</t>
        </is>
      </c>
      <c r="B11" s="12" t="inlineStr">
        <is>
          <t>Kreissparkasse Köln</t>
        </is>
      </c>
      <c r="C11" s="12" t="inlineStr">
        <is>
          <t>Petra Wagner</t>
        </is>
      </c>
      <c r="D11" s="12" t="inlineStr">
        <is>
          <t>Mehrfamilienhaus, Rheingasse 18</t>
        </is>
      </c>
      <c r="E11" s="12" t="inlineStr">
        <is>
          <t>Köln</t>
        </is>
      </c>
      <c r="F11" s="37" t="n">
        <v>380000</v>
      </c>
      <c r="G11" s="37" t="n">
        <v>495000</v>
      </c>
      <c r="H11" s="37" t="n">
        <v>115000</v>
      </c>
      <c r="I11" s="38" t="n">
        <v>0.038</v>
      </c>
      <c r="J11" s="38" t="n">
        <v>0.0395</v>
      </c>
      <c r="K11" s="15" t="n">
        <v>20</v>
      </c>
      <c r="L11" s="38" t="n">
        <v>0.02</v>
      </c>
      <c r="M11" s="15" t="n">
        <v>32</v>
      </c>
      <c r="N11" s="37" t="n">
        <v>1600</v>
      </c>
      <c r="O11" s="37" t="n">
        <v>1100</v>
      </c>
      <c r="P11" s="38" t="n">
        <v>0.03</v>
      </c>
      <c r="Q11" s="41">
        <f>IF(OR($A11="",$F11="",$J11="",$M11=""),"",IFERROR(PMT($J11/12,$M11*12,-$F11),0))</f>
        <v/>
      </c>
      <c r="R11" s="41">
        <f>IF(OR($A11="",$F11="",$I11=""),"",$F11*$I11)</f>
        <v/>
      </c>
      <c r="S11" s="41">
        <f>IF(OR($A11="",$Q11="",$R11=""),"",($Q11*12)-$R11)</f>
        <v/>
      </c>
      <c r="T11" s="41">
        <f>IF(OR($A11="",$Q11="",$M11=""),"",($Q11*$M11*12)-$F11+IFERROR($N11,0)+IFERROR($O11,0))</f>
        <v/>
      </c>
      <c r="U11" s="41">
        <f>IF(OR($A11="",$F11="",$I11="",$K11="",$Q11=""),"",IFERROR(-FV($I11/12,$K11*12,-$Q11,$F11),0))</f>
        <v/>
      </c>
      <c r="V11" s="42">
        <f>IF(OR($A11="",$J11=""),"",$J11-MIN($J$8:$J$107))</f>
        <v/>
      </c>
      <c r="W11" s="22">
        <f>IF(OR($A11="",$J11=""),"",IF($J11=MIN($J$8:$J$107),"Beste Kondition",IF($J11&lt;=AVERAGE($J$8:$J$107),"Gut","Prüfen")))</f>
        <v/>
      </c>
      <c r="X11" s="4" t="inlineStr">
        <is>
          <t>Lange Zinsbindung, Anschlussrisiko reduziert</t>
        </is>
      </c>
    </row>
    <row r="12">
      <c r="A12" s="11" t="inlineStr">
        <is>
          <t>ANG-2026-05</t>
        </is>
      </c>
      <c r="B12" s="12" t="inlineStr">
        <is>
          <t>Frankfurter Sparkasse</t>
        </is>
      </c>
      <c r="C12" s="12" t="inlineStr">
        <is>
          <t>Michael Hoffmann</t>
        </is>
      </c>
      <c r="D12" s="12" t="inlineStr">
        <is>
          <t>Wohnung, Kaiserstraße 91</t>
        </is>
      </c>
      <c r="E12" s="12" t="inlineStr">
        <is>
          <t>Frankfurt am Main</t>
        </is>
      </c>
      <c r="F12" s="37" t="n">
        <v>520000</v>
      </c>
      <c r="G12" s="37" t="n">
        <v>660000</v>
      </c>
      <c r="H12" s="37" t="n">
        <v>140000</v>
      </c>
      <c r="I12" s="38" t="n">
        <v>0.0335</v>
      </c>
      <c r="J12" s="38" t="n">
        <v>0.0347</v>
      </c>
      <c r="K12" s="15" t="n">
        <v>15</v>
      </c>
      <c r="L12" s="38" t="n">
        <v>0.03</v>
      </c>
      <c r="M12" s="15" t="n">
        <v>30</v>
      </c>
      <c r="N12" s="37" t="n">
        <v>1300</v>
      </c>
      <c r="O12" s="37" t="n">
        <v>950</v>
      </c>
      <c r="P12" s="38" t="n">
        <v>0.05</v>
      </c>
      <c r="Q12" s="39">
        <f>IF(OR($A12="",$F12="",$J12="",$M12=""),"",IFERROR(PMT($J12/12,$M12*12,-$F12),0))</f>
        <v/>
      </c>
      <c r="R12" s="39">
        <f>IF(OR($A12="",$F12="",$I12=""),"",$F12*$I12)</f>
        <v/>
      </c>
      <c r="S12" s="39">
        <f>IF(OR($A12="",$Q12="",$R12=""),"",($Q12*12)-$R12)</f>
        <v/>
      </c>
      <c r="T12" s="39">
        <f>IF(OR($A12="",$Q12="",$M12=""),"",($Q12*$M12*12)-$F12+IFERROR($N12,0)+IFERROR($O12,0))</f>
        <v/>
      </c>
      <c r="U12" s="39">
        <f>IF(OR($A12="",$F12="",$I12="",$K12="",$Q12=""),"",IFERROR(-FV($I12/12,$K12*12,-$Q12,$F12),0))</f>
        <v/>
      </c>
      <c r="V12" s="40">
        <f>IF(OR($A12="",$J12=""),"",$J12-MIN($J$8:$J$107))</f>
        <v/>
      </c>
      <c r="W12" s="18">
        <f>IF(OR($A12="",$J12=""),"",IF($J12=MIN($J$8:$J$107),"Beste Kondition",IF($J12&lt;=AVERAGE($J$8:$J$107),"Gut","Prüfen")))</f>
        <v/>
      </c>
      <c r="X12" s="19" t="inlineStr">
        <is>
          <t>Ausgewogenes Angebot mit Sondertilgung</t>
        </is>
      </c>
    </row>
    <row r="13">
      <c r="A13" s="11" t="inlineStr">
        <is>
          <t>ANG-2026-06</t>
        </is>
      </c>
      <c r="B13" s="12" t="inlineStr">
        <is>
          <t>LBBW</t>
        </is>
      </c>
      <c r="C13" s="12" t="inlineStr">
        <is>
          <t>Julia Richter</t>
        </is>
      </c>
      <c r="D13" s="12" t="inlineStr">
        <is>
          <t>Wohnung, Königstraße 26</t>
        </is>
      </c>
      <c r="E13" s="12" t="inlineStr">
        <is>
          <t>Stuttgart</t>
        </is>
      </c>
      <c r="F13" s="37" t="n">
        <v>470000</v>
      </c>
      <c r="G13" s="37" t="n">
        <v>605000</v>
      </c>
      <c r="H13" s="37" t="n">
        <v>135000</v>
      </c>
      <c r="I13" s="38" t="n">
        <v>0.0405</v>
      </c>
      <c r="J13" s="38" t="n">
        <v>0.0432</v>
      </c>
      <c r="K13" s="15" t="n">
        <v>10</v>
      </c>
      <c r="L13" s="38" t="n">
        <v>0.02</v>
      </c>
      <c r="M13" s="15" t="n">
        <v>30</v>
      </c>
      <c r="N13" s="37" t="n">
        <v>2200</v>
      </c>
      <c r="O13" s="37" t="n">
        <v>1650</v>
      </c>
      <c r="P13" s="38" t="n">
        <v>0.02</v>
      </c>
      <c r="Q13" s="41">
        <f>IF(OR($A13="",$F13="",$J13="",$M13=""),"",IFERROR(PMT($J13/12,$M13*12,-$F13),0))</f>
        <v/>
      </c>
      <c r="R13" s="41">
        <f>IF(OR($A13="",$F13="",$I13=""),"",$F13*$I13)</f>
        <v/>
      </c>
      <c r="S13" s="41">
        <f>IF(OR($A13="",$Q13="",$R13=""),"",($Q13*12)-$R13)</f>
        <v/>
      </c>
      <c r="T13" s="41">
        <f>IF(OR($A13="",$Q13="",$M13=""),"",($Q13*$M13*12)-$F13+IFERROR($N13,0)+IFERROR($O13,0))</f>
        <v/>
      </c>
      <c r="U13" s="41">
        <f>IF(OR($A13="",$F13="",$I13="",$K13="",$Q13=""),"",IFERROR(-FV($I13/12,$K13*12,-$Q13,$F13),0))</f>
        <v/>
      </c>
      <c r="V13" s="42">
        <f>IF(OR($A13="",$J13=""),"",$J13-MIN($J$8:$J$107))</f>
        <v/>
      </c>
      <c r="W13" s="22">
        <f>IF(OR($A13="",$J13=""),"",IF($J13=MIN($J$8:$J$107),"Beste Kondition",IF($J13&lt;=AVERAGE($J$8:$J$107),"Gut","Prüfen")))</f>
        <v/>
      </c>
      <c r="X13" s="4" t="inlineStr">
        <is>
          <t>Effektivzins und Gebühren besonders prüfen</t>
        </is>
      </c>
    </row>
    <row r="14">
      <c r="A14" s="11" t="inlineStr">
        <is>
          <t>ANG-2026-07</t>
        </is>
      </c>
      <c r="B14" s="12" t="inlineStr">
        <is>
          <t>Stadtsparkasse Düsseldorf</t>
        </is>
      </c>
      <c r="C14" s="12" t="inlineStr">
        <is>
          <t>Frank Lehmann</t>
        </is>
      </c>
      <c r="D14" s="12" t="inlineStr">
        <is>
          <t>Wohnung, Graf-Adolf-Straße 34</t>
        </is>
      </c>
      <c r="E14" s="12" t="inlineStr">
        <is>
          <t>Düsseldorf</t>
        </is>
      </c>
      <c r="F14" s="37" t="n">
        <v>560000</v>
      </c>
      <c r="G14" s="37" t="n">
        <v>705000</v>
      </c>
      <c r="H14" s="37" t="n">
        <v>145000</v>
      </c>
      <c r="I14" s="38" t="n">
        <v>0.0355</v>
      </c>
      <c r="J14" s="38" t="n">
        <v>0.0368</v>
      </c>
      <c r="K14" s="15" t="n">
        <v>20</v>
      </c>
      <c r="L14" s="38" t="n">
        <v>0.025</v>
      </c>
      <c r="M14" s="15" t="n">
        <v>35</v>
      </c>
      <c r="N14" s="37" t="n">
        <v>1500</v>
      </c>
      <c r="O14" s="37" t="n">
        <v>1050</v>
      </c>
      <c r="P14" s="38" t="n">
        <v>0.05</v>
      </c>
      <c r="Q14" s="39">
        <f>IF(OR($A14="",$F14="",$J14="",$M14=""),"",IFERROR(PMT($J14/12,$M14*12,-$F14),0))</f>
        <v/>
      </c>
      <c r="R14" s="39">
        <f>IF(OR($A14="",$F14="",$I14=""),"",$F14*$I14)</f>
        <v/>
      </c>
      <c r="S14" s="39">
        <f>IF(OR($A14="",$Q14="",$R14=""),"",($Q14*12)-$R14)</f>
        <v/>
      </c>
      <c r="T14" s="39">
        <f>IF(OR($A14="",$Q14="",$M14=""),"",($Q14*$M14*12)-$F14+IFERROR($N14,0)+IFERROR($O14,0))</f>
        <v/>
      </c>
      <c r="U14" s="39">
        <f>IF(OR($A14="",$F14="",$I14="",$K14="",$Q14=""),"",IFERROR(-FV($I14/12,$K14*12,-$Q14,$F14),0))</f>
        <v/>
      </c>
      <c r="V14" s="40">
        <f>IF(OR($A14="",$J14=""),"",$J14-MIN($J$8:$J$107))</f>
        <v/>
      </c>
      <c r="W14" s="18">
        <f>IF(OR($A14="",$J14=""),"",IF($J14=MIN($J$8:$J$107),"Beste Kondition",IF($J14&lt;=AVERAGE($J$8:$J$107),"Gut","Prüfen")))</f>
        <v/>
      </c>
      <c r="X14" s="19" t="inlineStr">
        <is>
          <t>Lange Bindung bei moderaten Nebenkosten</t>
        </is>
      </c>
    </row>
    <row r="15">
      <c r="A15" s="11" t="inlineStr">
        <is>
          <t>ANG-2026-08</t>
        </is>
      </c>
      <c r="B15" s="12" t="inlineStr">
        <is>
          <t>Leipziger Volksbank eG</t>
        </is>
      </c>
      <c r="C15" s="12" t="inlineStr">
        <is>
          <t>Katharina Neumann</t>
        </is>
      </c>
      <c r="D15" s="12" t="inlineStr">
        <is>
          <t>Wohnung, Karl-Liebknecht-Straße 88</t>
        </is>
      </c>
      <c r="E15" s="12" t="inlineStr">
        <is>
          <t>Leipzig</t>
        </is>
      </c>
      <c r="F15" s="37" t="n">
        <v>280000</v>
      </c>
      <c r="G15" s="37" t="n">
        <v>365000</v>
      </c>
      <c r="H15" s="37" t="n">
        <v>85000</v>
      </c>
      <c r="I15" s="38" t="n">
        <v>0.0375</v>
      </c>
      <c r="J15" s="38" t="n">
        <v>0.039</v>
      </c>
      <c r="K15" s="15" t="n">
        <v>15</v>
      </c>
      <c r="L15" s="38" t="n">
        <v>0.035</v>
      </c>
      <c r="M15" s="15" t="n">
        <v>25</v>
      </c>
      <c r="N15" s="37" t="n">
        <v>700</v>
      </c>
      <c r="O15" s="37" t="n">
        <v>650</v>
      </c>
      <c r="P15" s="38" t="n">
        <v>0.05</v>
      </c>
      <c r="Q15" s="41">
        <f>IF(OR($A15="",$F15="",$J15="",$M15=""),"",IFERROR(PMT($J15/12,$M15*12,-$F15),0))</f>
        <v/>
      </c>
      <c r="R15" s="41">
        <f>IF(OR($A15="",$F15="",$I15=""),"",$F15*$I15)</f>
        <v/>
      </c>
      <c r="S15" s="41">
        <f>IF(OR($A15="",$Q15="",$R15=""),"",($Q15*12)-$R15)</f>
        <v/>
      </c>
      <c r="T15" s="41">
        <f>IF(OR($A15="",$Q15="",$M15=""),"",($Q15*$M15*12)-$F15+IFERROR($N15,0)+IFERROR($O15,0))</f>
        <v/>
      </c>
      <c r="U15" s="41">
        <f>IF(OR($A15="",$F15="",$I15="",$K15="",$Q15=""),"",IFERROR(-FV($I15/12,$K15*12,-$Q15,$F15),0))</f>
        <v/>
      </c>
      <c r="V15" s="42">
        <f>IF(OR($A15="",$J15=""),"",$J15-MIN($J$8:$J$107))</f>
        <v/>
      </c>
      <c r="W15" s="22">
        <f>IF(OR($A15="",$J15=""),"",IF($J15=MIN($J$8:$J$107),"Beste Kondition",IF($J15&lt;=AVERAGE($J$8:$J$107),"Gut","Prüfen")))</f>
        <v/>
      </c>
      <c r="X15" s="4" t="inlineStr">
        <is>
          <t>Hohe Tilgung für schnellen Schuldenabbau</t>
        </is>
      </c>
    </row>
    <row r="16">
      <c r="A16" s="11" t="inlineStr">
        <is>
          <t>ANG-2026-09</t>
        </is>
      </c>
      <c r="B16" s="12" t="inlineStr">
        <is>
          <t>Ostsächsische Sparkasse Dresden</t>
        </is>
      </c>
      <c r="C16" s="12" t="inlineStr">
        <is>
          <t>Daniel Fischer</t>
        </is>
      </c>
      <c r="D16" s="12" t="inlineStr">
        <is>
          <t>Wohnung, Prager Straße 61</t>
        </is>
      </c>
      <c r="E16" s="12" t="inlineStr">
        <is>
          <t>Dresden</t>
        </is>
      </c>
      <c r="F16" s="37" t="n">
        <v>330000</v>
      </c>
      <c r="G16" s="37" t="n">
        <v>425000</v>
      </c>
      <c r="H16" s="37" t="n">
        <v>95000</v>
      </c>
      <c r="I16" s="38" t="n">
        <v>0.0325</v>
      </c>
      <c r="J16" s="38" t="n">
        <v>0.0339</v>
      </c>
      <c r="K16" s="15" t="n">
        <v>10</v>
      </c>
      <c r="L16" s="38" t="n">
        <v>0.03</v>
      </c>
      <c r="M16" s="15" t="n">
        <v>27</v>
      </c>
      <c r="N16" s="37" t="n">
        <v>850</v>
      </c>
      <c r="O16" s="37" t="n">
        <v>720</v>
      </c>
      <c r="P16" s="38" t="n">
        <v>0.05</v>
      </c>
      <c r="Q16" s="39">
        <f>IF(OR($A16="",$F16="",$J16="",$M16=""),"",IFERROR(PMT($J16/12,$M16*12,-$F16),0))</f>
        <v/>
      </c>
      <c r="R16" s="39">
        <f>IF(OR($A16="",$F16="",$I16=""),"",$F16*$I16)</f>
        <v/>
      </c>
      <c r="S16" s="39">
        <f>IF(OR($A16="",$Q16="",$R16=""),"",($Q16*12)-$R16)</f>
        <v/>
      </c>
      <c r="T16" s="39">
        <f>IF(OR($A16="",$Q16="",$M16=""),"",($Q16*$M16*12)-$F16+IFERROR($N16,0)+IFERROR($O16,0))</f>
        <v/>
      </c>
      <c r="U16" s="39">
        <f>IF(OR($A16="",$F16="",$I16="",$K16="",$Q16=""),"",IFERROR(-FV($I16/12,$K16*12,-$Q16,$F16),0))</f>
        <v/>
      </c>
      <c r="V16" s="40">
        <f>IF(OR($A16="",$J16=""),"",$J16-MIN($J$8:$J$107))</f>
        <v/>
      </c>
      <c r="W16" s="18">
        <f>IF(OR($A16="",$J16=""),"",IF($J16=MIN($J$8:$J$107),"Beste Kondition",IF($J16&lt;=AVERAGE($J$8:$J$107),"Gut","Prüfen")))</f>
        <v/>
      </c>
      <c r="X16" s="19" t="inlineStr">
        <is>
          <t>Niedrige Rate und überschaubare Nebenkosten</t>
        </is>
      </c>
    </row>
    <row r="17">
      <c r="A17" s="11" t="n"/>
      <c r="B17" s="12" t="n"/>
      <c r="C17" s="12" t="n"/>
      <c r="D17" s="12" t="n"/>
      <c r="E17" s="12" t="n"/>
      <c r="F17" s="37" t="n"/>
      <c r="G17" s="37" t="n"/>
      <c r="H17" s="37" t="n"/>
      <c r="I17" s="38" t="n"/>
      <c r="J17" s="38" t="n"/>
      <c r="K17" s="15" t="n"/>
      <c r="L17" s="38" t="n"/>
      <c r="M17" s="15" t="n"/>
      <c r="N17" s="37" t="n"/>
      <c r="O17" s="37" t="n"/>
      <c r="P17" s="38" t="n"/>
      <c r="Q17" s="41">
        <f>IF(OR($A17="",$F17="",$J17="",$M17=""),"",IFERROR(PMT($J17/12,$M17*12,-$F17),0))</f>
        <v/>
      </c>
      <c r="R17" s="41">
        <f>IF(OR($A17="",$F17="",$I17=""),"",$F17*$I17)</f>
        <v/>
      </c>
      <c r="S17" s="41">
        <f>IF(OR($A17="",$Q17="",$R17=""),"",($Q17*12)-$R17)</f>
        <v/>
      </c>
      <c r="T17" s="41">
        <f>IF(OR($A17="",$Q17="",$M17=""),"",($Q17*$M17*12)-$F17+IFERROR($N17,0)+IFERROR($O17,0))</f>
        <v/>
      </c>
      <c r="U17" s="41">
        <f>IF(OR($A17="",$F17="",$I17="",$K17="",$Q17=""),"",IFERROR(-FV($I17/12,$K17*12,-$Q17,$F17),0))</f>
        <v/>
      </c>
      <c r="V17" s="42">
        <f>IF(OR($A17="",$J17=""),"",$J17-MIN($J$8:$J$107))</f>
        <v/>
      </c>
      <c r="W17" s="22">
        <f>IF(OR($A17="",$J17=""),"",IF($J17=MIN($J$8:$J$107),"Beste Kondition",IF($J17&lt;=AVERAGE($J$8:$J$107),"Gut","Prüfen")))</f>
        <v/>
      </c>
      <c r="X17" s="4" t="n"/>
    </row>
    <row r="18">
      <c r="A18" s="11" t="n"/>
      <c r="B18" s="12" t="n"/>
      <c r="C18" s="12" t="n"/>
      <c r="D18" s="12" t="n"/>
      <c r="E18" s="12" t="n"/>
      <c r="F18" s="37" t="n"/>
      <c r="G18" s="37" t="n"/>
      <c r="H18" s="37" t="n"/>
      <c r="I18" s="38" t="n"/>
      <c r="J18" s="38" t="n"/>
      <c r="K18" s="15" t="n"/>
      <c r="L18" s="38" t="n"/>
      <c r="M18" s="15" t="n"/>
      <c r="N18" s="37" t="n"/>
      <c r="O18" s="37" t="n"/>
      <c r="P18" s="38" t="n"/>
      <c r="Q18" s="39">
        <f>IF(OR($A18="",$F18="",$J18="",$M18=""),"",IFERROR(PMT($J18/12,$M18*12,-$F18),0))</f>
        <v/>
      </c>
      <c r="R18" s="39">
        <f>IF(OR($A18="",$F18="",$I18=""),"",$F18*$I18)</f>
        <v/>
      </c>
      <c r="S18" s="39">
        <f>IF(OR($A18="",$Q18="",$R18=""),"",($Q18*12)-$R18)</f>
        <v/>
      </c>
      <c r="T18" s="39">
        <f>IF(OR($A18="",$Q18="",$M18=""),"",($Q18*$M18*12)-$F18+IFERROR($N18,0)+IFERROR($O18,0))</f>
        <v/>
      </c>
      <c r="U18" s="39">
        <f>IF(OR($A18="",$F18="",$I18="",$K18="",$Q18=""),"",IFERROR(-FV($I18/12,$K18*12,-$Q18,$F18),0))</f>
        <v/>
      </c>
      <c r="V18" s="40">
        <f>IF(OR($A18="",$J18=""),"",$J18-MIN($J$8:$J$107))</f>
        <v/>
      </c>
      <c r="W18" s="18">
        <f>IF(OR($A18="",$J18=""),"",IF($J18=MIN($J$8:$J$107),"Beste Kondition",IF($J18&lt;=AVERAGE($J$8:$J$107),"Gut","Prüfen")))</f>
        <v/>
      </c>
      <c r="X18" s="19" t="n"/>
    </row>
    <row r="19">
      <c r="A19" s="11" t="n"/>
      <c r="B19" s="12" t="n"/>
      <c r="C19" s="12" t="n"/>
      <c r="D19" s="12" t="n"/>
      <c r="E19" s="12" t="n"/>
      <c r="F19" s="37" t="n"/>
      <c r="G19" s="37" t="n"/>
      <c r="H19" s="37" t="n"/>
      <c r="I19" s="38" t="n"/>
      <c r="J19" s="38" t="n"/>
      <c r="K19" s="15" t="n"/>
      <c r="L19" s="38" t="n"/>
      <c r="M19" s="15" t="n"/>
      <c r="N19" s="37" t="n"/>
      <c r="O19" s="37" t="n"/>
      <c r="P19" s="38" t="n"/>
      <c r="Q19" s="41">
        <f>IF(OR($A19="",$F19="",$J19="",$M19=""),"",IFERROR(PMT($J19/12,$M19*12,-$F19),0))</f>
        <v/>
      </c>
      <c r="R19" s="41">
        <f>IF(OR($A19="",$F19="",$I19=""),"",$F19*$I19)</f>
        <v/>
      </c>
      <c r="S19" s="41">
        <f>IF(OR($A19="",$Q19="",$R19=""),"",($Q19*12)-$R19)</f>
        <v/>
      </c>
      <c r="T19" s="41">
        <f>IF(OR($A19="",$Q19="",$M19=""),"",($Q19*$M19*12)-$F19+IFERROR($N19,0)+IFERROR($O19,0))</f>
        <v/>
      </c>
      <c r="U19" s="41">
        <f>IF(OR($A19="",$F19="",$I19="",$K19="",$Q19=""),"",IFERROR(-FV($I19/12,$K19*12,-$Q19,$F19),0))</f>
        <v/>
      </c>
      <c r="V19" s="42">
        <f>IF(OR($A19="",$J19=""),"",$J19-MIN($J$8:$J$107))</f>
        <v/>
      </c>
      <c r="W19" s="22">
        <f>IF(OR($A19="",$J19=""),"",IF($J19=MIN($J$8:$J$107),"Beste Kondition",IF($J19&lt;=AVERAGE($J$8:$J$107),"Gut","Prüfen")))</f>
        <v/>
      </c>
      <c r="X19" s="4" t="n"/>
    </row>
    <row r="20">
      <c r="A20" s="11" t="n"/>
      <c r="B20" s="12" t="n"/>
      <c r="C20" s="12" t="n"/>
      <c r="D20" s="12" t="n"/>
      <c r="E20" s="12" t="n"/>
      <c r="F20" s="37" t="n"/>
      <c r="G20" s="37" t="n"/>
      <c r="H20" s="37" t="n"/>
      <c r="I20" s="38" t="n"/>
      <c r="J20" s="38" t="n"/>
      <c r="K20" s="15" t="n"/>
      <c r="L20" s="38" t="n"/>
      <c r="M20" s="15" t="n"/>
      <c r="N20" s="37" t="n"/>
      <c r="O20" s="37" t="n"/>
      <c r="P20" s="38" t="n"/>
      <c r="Q20" s="39">
        <f>IF(OR($A20="",$F20="",$J20="",$M20=""),"",IFERROR(PMT($J20/12,$M20*12,-$F20),0))</f>
        <v/>
      </c>
      <c r="R20" s="39">
        <f>IF(OR($A20="",$F20="",$I20=""),"",$F20*$I20)</f>
        <v/>
      </c>
      <c r="S20" s="39">
        <f>IF(OR($A20="",$Q20="",$R20=""),"",($Q20*12)-$R20)</f>
        <v/>
      </c>
      <c r="T20" s="39">
        <f>IF(OR($A20="",$Q20="",$M20=""),"",($Q20*$M20*12)-$F20+IFERROR($N20,0)+IFERROR($O20,0))</f>
        <v/>
      </c>
      <c r="U20" s="39">
        <f>IF(OR($A20="",$F20="",$I20="",$K20="",$Q20=""),"",IFERROR(-FV($I20/12,$K20*12,-$Q20,$F20),0))</f>
        <v/>
      </c>
      <c r="V20" s="40">
        <f>IF(OR($A20="",$J20=""),"",$J20-MIN($J$8:$J$107))</f>
        <v/>
      </c>
      <c r="W20" s="18">
        <f>IF(OR($A20="",$J20=""),"",IF($J20=MIN($J$8:$J$107),"Beste Kondition",IF($J20&lt;=AVERAGE($J$8:$J$107),"Gut","Prüfen")))</f>
        <v/>
      </c>
      <c r="X20" s="19" t="n"/>
    </row>
    <row r="21">
      <c r="A21" s="11" t="n"/>
      <c r="B21" s="12" t="n"/>
      <c r="C21" s="12" t="n"/>
      <c r="D21" s="12" t="n"/>
      <c r="E21" s="12" t="n"/>
      <c r="F21" s="37" t="n"/>
      <c r="G21" s="37" t="n"/>
      <c r="H21" s="37" t="n"/>
      <c r="I21" s="38" t="n"/>
      <c r="J21" s="38" t="n"/>
      <c r="K21" s="15" t="n"/>
      <c r="L21" s="38" t="n"/>
      <c r="M21" s="15" t="n"/>
      <c r="N21" s="37" t="n"/>
      <c r="O21" s="37" t="n"/>
      <c r="P21" s="38" t="n"/>
      <c r="Q21" s="41">
        <f>IF(OR($A21="",$F21="",$J21="",$M21=""),"",IFERROR(PMT($J21/12,$M21*12,-$F21),0))</f>
        <v/>
      </c>
      <c r="R21" s="41">
        <f>IF(OR($A21="",$F21="",$I21=""),"",$F21*$I21)</f>
        <v/>
      </c>
      <c r="S21" s="41">
        <f>IF(OR($A21="",$Q21="",$R21=""),"",($Q21*12)-$R21)</f>
        <v/>
      </c>
      <c r="T21" s="41">
        <f>IF(OR($A21="",$Q21="",$M21=""),"",($Q21*$M21*12)-$F21+IFERROR($N21,0)+IFERROR($O21,0))</f>
        <v/>
      </c>
      <c r="U21" s="41">
        <f>IF(OR($A21="",$F21="",$I21="",$K21="",$Q21=""),"",IFERROR(-FV($I21/12,$K21*12,-$Q21,$F21),0))</f>
        <v/>
      </c>
      <c r="V21" s="42">
        <f>IF(OR($A21="",$J21=""),"",$J21-MIN($J$8:$J$107))</f>
        <v/>
      </c>
      <c r="W21" s="22">
        <f>IF(OR($A21="",$J21=""),"",IF($J21=MIN($J$8:$J$107),"Beste Kondition",IF($J21&lt;=AVERAGE($J$8:$J$107),"Gut","Prüfen")))</f>
        <v/>
      </c>
      <c r="X21" s="4" t="n"/>
    </row>
    <row r="22">
      <c r="A22" s="11" t="n"/>
      <c r="B22" s="12" t="n"/>
      <c r="C22" s="12" t="n"/>
      <c r="D22" s="12" t="n"/>
      <c r="E22" s="12" t="n"/>
      <c r="F22" s="37" t="n"/>
      <c r="G22" s="37" t="n"/>
      <c r="H22" s="37" t="n"/>
      <c r="I22" s="38" t="n"/>
      <c r="J22" s="38" t="n"/>
      <c r="K22" s="15" t="n"/>
      <c r="L22" s="38" t="n"/>
      <c r="M22" s="15" t="n"/>
      <c r="N22" s="37" t="n"/>
      <c r="O22" s="37" t="n"/>
      <c r="P22" s="38" t="n"/>
      <c r="Q22" s="39">
        <f>IF(OR($A22="",$F22="",$J22="",$M22=""),"",IFERROR(PMT($J22/12,$M22*12,-$F22),0))</f>
        <v/>
      </c>
      <c r="R22" s="39">
        <f>IF(OR($A22="",$F22="",$I22=""),"",$F22*$I22)</f>
        <v/>
      </c>
      <c r="S22" s="39">
        <f>IF(OR($A22="",$Q22="",$R22=""),"",($Q22*12)-$R22)</f>
        <v/>
      </c>
      <c r="T22" s="39">
        <f>IF(OR($A22="",$Q22="",$M22=""),"",($Q22*$M22*12)-$F22+IFERROR($N22,0)+IFERROR($O22,0))</f>
        <v/>
      </c>
      <c r="U22" s="39">
        <f>IF(OR($A22="",$F22="",$I22="",$K22="",$Q22=""),"",IFERROR(-FV($I22/12,$K22*12,-$Q22,$F22),0))</f>
        <v/>
      </c>
      <c r="V22" s="40">
        <f>IF(OR($A22="",$J22=""),"",$J22-MIN($J$8:$J$107))</f>
        <v/>
      </c>
      <c r="W22" s="18">
        <f>IF(OR($A22="",$J22=""),"",IF($J22=MIN($J$8:$J$107),"Beste Kondition",IF($J22&lt;=AVERAGE($J$8:$J$107),"Gut","Prüfen")))</f>
        <v/>
      </c>
      <c r="X22" s="19" t="n"/>
    </row>
    <row r="23">
      <c r="A23" s="11" t="n"/>
      <c r="B23" s="12" t="n"/>
      <c r="C23" s="12" t="n"/>
      <c r="D23" s="12" t="n"/>
      <c r="E23" s="12" t="n"/>
      <c r="F23" s="37" t="n"/>
      <c r="G23" s="37" t="n"/>
      <c r="H23" s="37" t="n"/>
      <c r="I23" s="38" t="n"/>
      <c r="J23" s="38" t="n"/>
      <c r="K23" s="15" t="n"/>
      <c r="L23" s="38" t="n"/>
      <c r="M23" s="15" t="n"/>
      <c r="N23" s="37" t="n"/>
      <c r="O23" s="37" t="n"/>
      <c r="P23" s="38" t="n"/>
      <c r="Q23" s="41">
        <f>IF(OR($A23="",$F23="",$J23="",$M23=""),"",IFERROR(PMT($J23/12,$M23*12,-$F23),0))</f>
        <v/>
      </c>
      <c r="R23" s="41">
        <f>IF(OR($A23="",$F23="",$I23=""),"",$F23*$I23)</f>
        <v/>
      </c>
      <c r="S23" s="41">
        <f>IF(OR($A23="",$Q23="",$R23=""),"",($Q23*12)-$R23)</f>
        <v/>
      </c>
      <c r="T23" s="41">
        <f>IF(OR($A23="",$Q23="",$M23=""),"",($Q23*$M23*12)-$F23+IFERROR($N23,0)+IFERROR($O23,0))</f>
        <v/>
      </c>
      <c r="U23" s="41">
        <f>IF(OR($A23="",$F23="",$I23="",$K23="",$Q23=""),"",IFERROR(-FV($I23/12,$K23*12,-$Q23,$F23),0))</f>
        <v/>
      </c>
      <c r="V23" s="42">
        <f>IF(OR($A23="",$J23=""),"",$J23-MIN($J$8:$J$107))</f>
        <v/>
      </c>
      <c r="W23" s="22">
        <f>IF(OR($A23="",$J23=""),"",IF($J23=MIN($J$8:$J$107),"Beste Kondition",IF($J23&lt;=AVERAGE($J$8:$J$107),"Gut","Prüfen")))</f>
        <v/>
      </c>
      <c r="X23" s="4" t="n"/>
    </row>
    <row r="24">
      <c r="A24" s="11" t="n"/>
      <c r="B24" s="12" t="n"/>
      <c r="C24" s="12" t="n"/>
      <c r="D24" s="12" t="n"/>
      <c r="E24" s="12" t="n"/>
      <c r="F24" s="37" t="n"/>
      <c r="G24" s="37" t="n"/>
      <c r="H24" s="37" t="n"/>
      <c r="I24" s="38" t="n"/>
      <c r="J24" s="38" t="n"/>
      <c r="K24" s="15" t="n"/>
      <c r="L24" s="38" t="n"/>
      <c r="M24" s="15" t="n"/>
      <c r="N24" s="37" t="n"/>
      <c r="O24" s="37" t="n"/>
      <c r="P24" s="38" t="n"/>
      <c r="Q24" s="39">
        <f>IF(OR($A24="",$F24="",$J24="",$M24=""),"",IFERROR(PMT($J24/12,$M24*12,-$F24),0))</f>
        <v/>
      </c>
      <c r="R24" s="39">
        <f>IF(OR($A24="",$F24="",$I24=""),"",$F24*$I24)</f>
        <v/>
      </c>
      <c r="S24" s="39">
        <f>IF(OR($A24="",$Q24="",$R24=""),"",($Q24*12)-$R24)</f>
        <v/>
      </c>
      <c r="T24" s="39">
        <f>IF(OR($A24="",$Q24="",$M24=""),"",($Q24*$M24*12)-$F24+IFERROR($N24,0)+IFERROR($O24,0))</f>
        <v/>
      </c>
      <c r="U24" s="39">
        <f>IF(OR($A24="",$F24="",$I24="",$K24="",$Q24=""),"",IFERROR(-FV($I24/12,$K24*12,-$Q24,$F24),0))</f>
        <v/>
      </c>
      <c r="V24" s="40">
        <f>IF(OR($A24="",$J24=""),"",$J24-MIN($J$8:$J$107))</f>
        <v/>
      </c>
      <c r="W24" s="18">
        <f>IF(OR($A24="",$J24=""),"",IF($J24=MIN($J$8:$J$107),"Beste Kondition",IF($J24&lt;=AVERAGE($J$8:$J$107),"Gut","Prüfen")))</f>
        <v/>
      </c>
      <c r="X24" s="19" t="n"/>
    </row>
    <row r="25">
      <c r="A25" s="11" t="n"/>
      <c r="B25" s="12" t="n"/>
      <c r="C25" s="12" t="n"/>
      <c r="D25" s="12" t="n"/>
      <c r="E25" s="12" t="n"/>
      <c r="F25" s="37" t="n"/>
      <c r="G25" s="37" t="n"/>
      <c r="H25" s="37" t="n"/>
      <c r="I25" s="38" t="n"/>
      <c r="J25" s="38" t="n"/>
      <c r="K25" s="15" t="n"/>
      <c r="L25" s="38" t="n"/>
      <c r="M25" s="15" t="n"/>
      <c r="N25" s="37" t="n"/>
      <c r="O25" s="37" t="n"/>
      <c r="P25" s="38" t="n"/>
      <c r="Q25" s="41">
        <f>IF(OR($A25="",$F25="",$J25="",$M25=""),"",IFERROR(PMT($J25/12,$M25*12,-$F25),0))</f>
        <v/>
      </c>
      <c r="R25" s="41">
        <f>IF(OR($A25="",$F25="",$I25=""),"",$F25*$I25)</f>
        <v/>
      </c>
      <c r="S25" s="41">
        <f>IF(OR($A25="",$Q25="",$R25=""),"",($Q25*12)-$R25)</f>
        <v/>
      </c>
      <c r="T25" s="41">
        <f>IF(OR($A25="",$Q25="",$M25=""),"",($Q25*$M25*12)-$F25+IFERROR($N25,0)+IFERROR($O25,0))</f>
        <v/>
      </c>
      <c r="U25" s="41">
        <f>IF(OR($A25="",$F25="",$I25="",$K25="",$Q25=""),"",IFERROR(-FV($I25/12,$K25*12,-$Q25,$F25),0))</f>
        <v/>
      </c>
      <c r="V25" s="42">
        <f>IF(OR($A25="",$J25=""),"",$J25-MIN($J$8:$J$107))</f>
        <v/>
      </c>
      <c r="W25" s="22">
        <f>IF(OR($A25="",$J25=""),"",IF($J25=MIN($J$8:$J$107),"Beste Kondition",IF($J25&lt;=AVERAGE($J$8:$J$107),"Gut","Prüfen")))</f>
        <v/>
      </c>
      <c r="X25" s="4" t="n"/>
    </row>
    <row r="26">
      <c r="A26" s="11" t="n"/>
      <c r="B26" s="12" t="n"/>
      <c r="C26" s="12" t="n"/>
      <c r="D26" s="12" t="n"/>
      <c r="E26" s="12" t="n"/>
      <c r="F26" s="37" t="n"/>
      <c r="G26" s="37" t="n"/>
      <c r="H26" s="37" t="n"/>
      <c r="I26" s="38" t="n"/>
      <c r="J26" s="38" t="n"/>
      <c r="K26" s="15" t="n"/>
      <c r="L26" s="38" t="n"/>
      <c r="M26" s="15" t="n"/>
      <c r="N26" s="37" t="n"/>
      <c r="O26" s="37" t="n"/>
      <c r="P26" s="38" t="n"/>
      <c r="Q26" s="39">
        <f>IF(OR($A26="",$F26="",$J26="",$M26=""),"",IFERROR(PMT($J26/12,$M26*12,-$F26),0))</f>
        <v/>
      </c>
      <c r="R26" s="39">
        <f>IF(OR($A26="",$F26="",$I26=""),"",$F26*$I26)</f>
        <v/>
      </c>
      <c r="S26" s="39">
        <f>IF(OR($A26="",$Q26="",$R26=""),"",($Q26*12)-$R26)</f>
        <v/>
      </c>
      <c r="T26" s="39">
        <f>IF(OR($A26="",$Q26="",$M26=""),"",($Q26*$M26*12)-$F26+IFERROR($N26,0)+IFERROR($O26,0))</f>
        <v/>
      </c>
      <c r="U26" s="39">
        <f>IF(OR($A26="",$F26="",$I26="",$K26="",$Q26=""),"",IFERROR(-FV($I26/12,$K26*12,-$Q26,$F26),0))</f>
        <v/>
      </c>
      <c r="V26" s="40">
        <f>IF(OR($A26="",$J26=""),"",$J26-MIN($J$8:$J$107))</f>
        <v/>
      </c>
      <c r="W26" s="18">
        <f>IF(OR($A26="",$J26=""),"",IF($J26=MIN($J$8:$J$107),"Beste Kondition",IF($J26&lt;=AVERAGE($J$8:$J$107),"Gut","Prüfen")))</f>
        <v/>
      </c>
      <c r="X26" s="19" t="n"/>
    </row>
    <row r="27">
      <c r="A27" s="11" t="n"/>
      <c r="B27" s="12" t="n"/>
      <c r="C27" s="12" t="n"/>
      <c r="D27" s="12" t="n"/>
      <c r="E27" s="12" t="n"/>
      <c r="F27" s="37" t="n"/>
      <c r="G27" s="37" t="n"/>
      <c r="H27" s="37" t="n"/>
      <c r="I27" s="38" t="n"/>
      <c r="J27" s="38" t="n"/>
      <c r="K27" s="15" t="n"/>
      <c r="L27" s="38" t="n"/>
      <c r="M27" s="15" t="n"/>
      <c r="N27" s="37" t="n"/>
      <c r="O27" s="37" t="n"/>
      <c r="P27" s="38" t="n"/>
      <c r="Q27" s="41">
        <f>IF(OR($A27="",$F27="",$J27="",$M27=""),"",IFERROR(PMT($J27/12,$M27*12,-$F27),0))</f>
        <v/>
      </c>
      <c r="R27" s="41">
        <f>IF(OR($A27="",$F27="",$I27=""),"",$F27*$I27)</f>
        <v/>
      </c>
      <c r="S27" s="41">
        <f>IF(OR($A27="",$Q27="",$R27=""),"",($Q27*12)-$R27)</f>
        <v/>
      </c>
      <c r="T27" s="41">
        <f>IF(OR($A27="",$Q27="",$M27=""),"",($Q27*$M27*12)-$F27+IFERROR($N27,0)+IFERROR($O27,0))</f>
        <v/>
      </c>
      <c r="U27" s="41">
        <f>IF(OR($A27="",$F27="",$I27="",$K27="",$Q27=""),"",IFERROR(-FV($I27/12,$K27*12,-$Q27,$F27),0))</f>
        <v/>
      </c>
      <c r="V27" s="42">
        <f>IF(OR($A27="",$J27=""),"",$J27-MIN($J$8:$J$107))</f>
        <v/>
      </c>
      <c r="W27" s="22">
        <f>IF(OR($A27="",$J27=""),"",IF($J27=MIN($J$8:$J$107),"Beste Kondition",IF($J27&lt;=AVERAGE($J$8:$J$107),"Gut","Prüfen")))</f>
        <v/>
      </c>
      <c r="X27" s="4" t="n"/>
    </row>
    <row r="28">
      <c r="A28" s="11" t="n"/>
      <c r="B28" s="12" t="n"/>
      <c r="C28" s="12" t="n"/>
      <c r="D28" s="12" t="n"/>
      <c r="E28" s="12" t="n"/>
      <c r="F28" s="37" t="n"/>
      <c r="G28" s="37" t="n"/>
      <c r="H28" s="37" t="n"/>
      <c r="I28" s="38" t="n"/>
      <c r="J28" s="38" t="n"/>
      <c r="K28" s="15" t="n"/>
      <c r="L28" s="38" t="n"/>
      <c r="M28" s="15" t="n"/>
      <c r="N28" s="37" t="n"/>
      <c r="O28" s="37" t="n"/>
      <c r="P28" s="38" t="n"/>
      <c r="Q28" s="39">
        <f>IF(OR($A28="",$F28="",$J28="",$M28=""),"",IFERROR(PMT($J28/12,$M28*12,-$F28),0))</f>
        <v/>
      </c>
      <c r="R28" s="39">
        <f>IF(OR($A28="",$F28="",$I28=""),"",$F28*$I28)</f>
        <v/>
      </c>
      <c r="S28" s="39">
        <f>IF(OR($A28="",$Q28="",$R28=""),"",($Q28*12)-$R28)</f>
        <v/>
      </c>
      <c r="T28" s="39">
        <f>IF(OR($A28="",$Q28="",$M28=""),"",($Q28*$M28*12)-$F28+IFERROR($N28,0)+IFERROR($O28,0))</f>
        <v/>
      </c>
      <c r="U28" s="39">
        <f>IF(OR($A28="",$F28="",$I28="",$K28="",$Q28=""),"",IFERROR(-FV($I28/12,$K28*12,-$Q28,$F28),0))</f>
        <v/>
      </c>
      <c r="V28" s="40">
        <f>IF(OR($A28="",$J28=""),"",$J28-MIN($J$8:$J$107))</f>
        <v/>
      </c>
      <c r="W28" s="18">
        <f>IF(OR($A28="",$J28=""),"",IF($J28=MIN($J$8:$J$107),"Beste Kondition",IF($J28&lt;=AVERAGE($J$8:$J$107),"Gut","Prüfen")))</f>
        <v/>
      </c>
      <c r="X28" s="19" t="n"/>
    </row>
    <row r="29">
      <c r="A29" s="11" t="n"/>
      <c r="B29" s="12" t="n"/>
      <c r="C29" s="12" t="n"/>
      <c r="D29" s="12" t="n"/>
      <c r="E29" s="12" t="n"/>
      <c r="F29" s="37" t="n"/>
      <c r="G29" s="37" t="n"/>
      <c r="H29" s="37" t="n"/>
      <c r="I29" s="38" t="n"/>
      <c r="J29" s="38" t="n"/>
      <c r="K29" s="15" t="n"/>
      <c r="L29" s="38" t="n"/>
      <c r="M29" s="15" t="n"/>
      <c r="N29" s="37" t="n"/>
      <c r="O29" s="37" t="n"/>
      <c r="P29" s="38" t="n"/>
      <c r="Q29" s="41">
        <f>IF(OR($A29="",$F29="",$J29="",$M29=""),"",IFERROR(PMT($J29/12,$M29*12,-$F29),0))</f>
        <v/>
      </c>
      <c r="R29" s="41">
        <f>IF(OR($A29="",$F29="",$I29=""),"",$F29*$I29)</f>
        <v/>
      </c>
      <c r="S29" s="41">
        <f>IF(OR($A29="",$Q29="",$R29=""),"",($Q29*12)-$R29)</f>
        <v/>
      </c>
      <c r="T29" s="41">
        <f>IF(OR($A29="",$Q29="",$M29=""),"",($Q29*$M29*12)-$F29+IFERROR($N29,0)+IFERROR($O29,0))</f>
        <v/>
      </c>
      <c r="U29" s="41">
        <f>IF(OR($A29="",$F29="",$I29="",$K29="",$Q29=""),"",IFERROR(-FV($I29/12,$K29*12,-$Q29,$F29),0))</f>
        <v/>
      </c>
      <c r="V29" s="42">
        <f>IF(OR($A29="",$J29=""),"",$J29-MIN($J$8:$J$107))</f>
        <v/>
      </c>
      <c r="W29" s="22">
        <f>IF(OR($A29="",$J29=""),"",IF($J29=MIN($J$8:$J$107),"Beste Kondition",IF($J29&lt;=AVERAGE($J$8:$J$107),"Gut","Prüfen")))</f>
        <v/>
      </c>
      <c r="X29" s="4" t="n"/>
    </row>
    <row r="30">
      <c r="A30" s="11" t="n"/>
      <c r="B30" s="12" t="n"/>
      <c r="C30" s="12" t="n"/>
      <c r="D30" s="12" t="n"/>
      <c r="E30" s="12" t="n"/>
      <c r="F30" s="37" t="n"/>
      <c r="G30" s="37" t="n"/>
      <c r="H30" s="37" t="n"/>
      <c r="I30" s="38" t="n"/>
      <c r="J30" s="38" t="n"/>
      <c r="K30" s="15" t="n"/>
      <c r="L30" s="38" t="n"/>
      <c r="M30" s="15" t="n"/>
      <c r="N30" s="37" t="n"/>
      <c r="O30" s="37" t="n"/>
      <c r="P30" s="38" t="n"/>
      <c r="Q30" s="39">
        <f>IF(OR($A30="",$F30="",$J30="",$M30=""),"",IFERROR(PMT($J30/12,$M30*12,-$F30),0))</f>
        <v/>
      </c>
      <c r="R30" s="39">
        <f>IF(OR($A30="",$F30="",$I30=""),"",$F30*$I30)</f>
        <v/>
      </c>
      <c r="S30" s="39">
        <f>IF(OR($A30="",$Q30="",$R30=""),"",($Q30*12)-$R30)</f>
        <v/>
      </c>
      <c r="T30" s="39">
        <f>IF(OR($A30="",$Q30="",$M30=""),"",($Q30*$M30*12)-$F30+IFERROR($N30,0)+IFERROR($O30,0))</f>
        <v/>
      </c>
      <c r="U30" s="39">
        <f>IF(OR($A30="",$F30="",$I30="",$K30="",$Q30=""),"",IFERROR(-FV($I30/12,$K30*12,-$Q30,$F30),0))</f>
        <v/>
      </c>
      <c r="V30" s="40">
        <f>IF(OR($A30="",$J30=""),"",$J30-MIN($J$8:$J$107))</f>
        <v/>
      </c>
      <c r="W30" s="18">
        <f>IF(OR($A30="",$J30=""),"",IF($J30=MIN($J$8:$J$107),"Beste Kondition",IF($J30&lt;=AVERAGE($J$8:$J$107),"Gut","Prüfen")))</f>
        <v/>
      </c>
      <c r="X30" s="19" t="n"/>
    </row>
    <row r="31">
      <c r="A31" s="11" t="n"/>
      <c r="B31" s="12" t="n"/>
      <c r="C31" s="12" t="n"/>
      <c r="D31" s="12" t="n"/>
      <c r="E31" s="12" t="n"/>
      <c r="F31" s="37" t="n"/>
      <c r="G31" s="37" t="n"/>
      <c r="H31" s="37" t="n"/>
      <c r="I31" s="38" t="n"/>
      <c r="J31" s="38" t="n"/>
      <c r="K31" s="15" t="n"/>
      <c r="L31" s="38" t="n"/>
      <c r="M31" s="15" t="n"/>
      <c r="N31" s="37" t="n"/>
      <c r="O31" s="37" t="n"/>
      <c r="P31" s="38" t="n"/>
      <c r="Q31" s="41">
        <f>IF(OR($A31="",$F31="",$J31="",$M31=""),"",IFERROR(PMT($J31/12,$M31*12,-$F31),0))</f>
        <v/>
      </c>
      <c r="R31" s="41">
        <f>IF(OR($A31="",$F31="",$I31=""),"",$F31*$I31)</f>
        <v/>
      </c>
      <c r="S31" s="41">
        <f>IF(OR($A31="",$Q31="",$R31=""),"",($Q31*12)-$R31)</f>
        <v/>
      </c>
      <c r="T31" s="41">
        <f>IF(OR($A31="",$Q31="",$M31=""),"",($Q31*$M31*12)-$F31+IFERROR($N31,0)+IFERROR($O31,0))</f>
        <v/>
      </c>
      <c r="U31" s="41">
        <f>IF(OR($A31="",$F31="",$I31="",$K31="",$Q31=""),"",IFERROR(-FV($I31/12,$K31*12,-$Q31,$F31),0))</f>
        <v/>
      </c>
      <c r="V31" s="42">
        <f>IF(OR($A31="",$J31=""),"",$J31-MIN($J$8:$J$107))</f>
        <v/>
      </c>
      <c r="W31" s="22">
        <f>IF(OR($A31="",$J31=""),"",IF($J31=MIN($J$8:$J$107),"Beste Kondition",IF($J31&lt;=AVERAGE($J$8:$J$107),"Gut","Prüfen")))</f>
        <v/>
      </c>
      <c r="X31" s="4" t="n"/>
    </row>
    <row r="32">
      <c r="A32" s="11" t="n"/>
      <c r="B32" s="12" t="n"/>
      <c r="C32" s="12" t="n"/>
      <c r="D32" s="12" t="n"/>
      <c r="E32" s="12" t="n"/>
      <c r="F32" s="37" t="n"/>
      <c r="G32" s="37" t="n"/>
      <c r="H32" s="37" t="n"/>
      <c r="I32" s="38" t="n"/>
      <c r="J32" s="38" t="n"/>
      <c r="K32" s="15" t="n"/>
      <c r="L32" s="38" t="n"/>
      <c r="M32" s="15" t="n"/>
      <c r="N32" s="37" t="n"/>
      <c r="O32" s="37" t="n"/>
      <c r="P32" s="38" t="n"/>
      <c r="Q32" s="39">
        <f>IF(OR($A32="",$F32="",$J32="",$M32=""),"",IFERROR(PMT($J32/12,$M32*12,-$F32),0))</f>
        <v/>
      </c>
      <c r="R32" s="39">
        <f>IF(OR($A32="",$F32="",$I32=""),"",$F32*$I32)</f>
        <v/>
      </c>
      <c r="S32" s="39">
        <f>IF(OR($A32="",$Q32="",$R32=""),"",($Q32*12)-$R32)</f>
        <v/>
      </c>
      <c r="T32" s="39">
        <f>IF(OR($A32="",$Q32="",$M32=""),"",($Q32*$M32*12)-$F32+IFERROR($N32,0)+IFERROR($O32,0))</f>
        <v/>
      </c>
      <c r="U32" s="39">
        <f>IF(OR($A32="",$F32="",$I32="",$K32="",$Q32=""),"",IFERROR(-FV($I32/12,$K32*12,-$Q32,$F32),0))</f>
        <v/>
      </c>
      <c r="V32" s="40">
        <f>IF(OR($A32="",$J32=""),"",$J32-MIN($J$8:$J$107))</f>
        <v/>
      </c>
      <c r="W32" s="18">
        <f>IF(OR($A32="",$J32=""),"",IF($J32=MIN($J$8:$J$107),"Beste Kondition",IF($J32&lt;=AVERAGE($J$8:$J$107),"Gut","Prüfen")))</f>
        <v/>
      </c>
      <c r="X32" s="19" t="n"/>
    </row>
    <row r="33">
      <c r="A33" s="11" t="n"/>
      <c r="B33" s="12" t="n"/>
      <c r="C33" s="12" t="n"/>
      <c r="D33" s="12" t="n"/>
      <c r="E33" s="12" t="n"/>
      <c r="F33" s="37" t="n"/>
      <c r="G33" s="37" t="n"/>
      <c r="H33" s="37" t="n"/>
      <c r="I33" s="38" t="n"/>
      <c r="J33" s="38" t="n"/>
      <c r="K33" s="15" t="n"/>
      <c r="L33" s="38" t="n"/>
      <c r="M33" s="15" t="n"/>
      <c r="N33" s="37" t="n"/>
      <c r="O33" s="37" t="n"/>
      <c r="P33" s="38" t="n"/>
      <c r="Q33" s="41">
        <f>IF(OR($A33="",$F33="",$J33="",$M33=""),"",IFERROR(PMT($J33/12,$M33*12,-$F33),0))</f>
        <v/>
      </c>
      <c r="R33" s="41">
        <f>IF(OR($A33="",$F33="",$I33=""),"",$F33*$I33)</f>
        <v/>
      </c>
      <c r="S33" s="41">
        <f>IF(OR($A33="",$Q33="",$R33=""),"",($Q33*12)-$R33)</f>
        <v/>
      </c>
      <c r="T33" s="41">
        <f>IF(OR($A33="",$Q33="",$M33=""),"",($Q33*$M33*12)-$F33+IFERROR($N33,0)+IFERROR($O33,0))</f>
        <v/>
      </c>
      <c r="U33" s="41">
        <f>IF(OR($A33="",$F33="",$I33="",$K33="",$Q33=""),"",IFERROR(-FV($I33/12,$K33*12,-$Q33,$F33),0))</f>
        <v/>
      </c>
      <c r="V33" s="42">
        <f>IF(OR($A33="",$J33=""),"",$J33-MIN($J$8:$J$107))</f>
        <v/>
      </c>
      <c r="W33" s="22">
        <f>IF(OR($A33="",$J33=""),"",IF($J33=MIN($J$8:$J$107),"Beste Kondition",IF($J33&lt;=AVERAGE($J$8:$J$107),"Gut","Prüfen")))</f>
        <v/>
      </c>
      <c r="X33" s="4" t="n"/>
    </row>
    <row r="34">
      <c r="A34" s="11" t="n"/>
      <c r="B34" s="12" t="n"/>
      <c r="C34" s="12" t="n"/>
      <c r="D34" s="12" t="n"/>
      <c r="E34" s="12" t="n"/>
      <c r="F34" s="37" t="n"/>
      <c r="G34" s="37" t="n"/>
      <c r="H34" s="37" t="n"/>
      <c r="I34" s="38" t="n"/>
      <c r="J34" s="38" t="n"/>
      <c r="K34" s="15" t="n"/>
      <c r="L34" s="38" t="n"/>
      <c r="M34" s="15" t="n"/>
      <c r="N34" s="37" t="n"/>
      <c r="O34" s="37" t="n"/>
      <c r="P34" s="38" t="n"/>
      <c r="Q34" s="39">
        <f>IF(OR($A34="",$F34="",$J34="",$M34=""),"",IFERROR(PMT($J34/12,$M34*12,-$F34),0))</f>
        <v/>
      </c>
      <c r="R34" s="39">
        <f>IF(OR($A34="",$F34="",$I34=""),"",$F34*$I34)</f>
        <v/>
      </c>
      <c r="S34" s="39">
        <f>IF(OR($A34="",$Q34="",$R34=""),"",($Q34*12)-$R34)</f>
        <v/>
      </c>
      <c r="T34" s="39">
        <f>IF(OR($A34="",$Q34="",$M34=""),"",($Q34*$M34*12)-$F34+IFERROR($N34,0)+IFERROR($O34,0))</f>
        <v/>
      </c>
      <c r="U34" s="39">
        <f>IF(OR($A34="",$F34="",$I34="",$K34="",$Q34=""),"",IFERROR(-FV($I34/12,$K34*12,-$Q34,$F34),0))</f>
        <v/>
      </c>
      <c r="V34" s="40">
        <f>IF(OR($A34="",$J34=""),"",$J34-MIN($J$8:$J$107))</f>
        <v/>
      </c>
      <c r="W34" s="18">
        <f>IF(OR($A34="",$J34=""),"",IF($J34=MIN($J$8:$J$107),"Beste Kondition",IF($J34&lt;=AVERAGE($J$8:$J$107),"Gut","Prüfen")))</f>
        <v/>
      </c>
      <c r="X34" s="19" t="n"/>
    </row>
    <row r="35">
      <c r="A35" s="11" t="n"/>
      <c r="B35" s="12" t="n"/>
      <c r="C35" s="12" t="n"/>
      <c r="D35" s="12" t="n"/>
      <c r="E35" s="12" t="n"/>
      <c r="F35" s="37" t="n"/>
      <c r="G35" s="37" t="n"/>
      <c r="H35" s="37" t="n"/>
      <c r="I35" s="38" t="n"/>
      <c r="J35" s="38" t="n"/>
      <c r="K35" s="15" t="n"/>
      <c r="L35" s="38" t="n"/>
      <c r="M35" s="15" t="n"/>
      <c r="N35" s="37" t="n"/>
      <c r="O35" s="37" t="n"/>
      <c r="P35" s="38" t="n"/>
      <c r="Q35" s="41">
        <f>IF(OR($A35="",$F35="",$J35="",$M35=""),"",IFERROR(PMT($J35/12,$M35*12,-$F35),0))</f>
        <v/>
      </c>
      <c r="R35" s="41">
        <f>IF(OR($A35="",$F35="",$I35=""),"",$F35*$I35)</f>
        <v/>
      </c>
      <c r="S35" s="41">
        <f>IF(OR($A35="",$Q35="",$R35=""),"",($Q35*12)-$R35)</f>
        <v/>
      </c>
      <c r="T35" s="41">
        <f>IF(OR($A35="",$Q35="",$M35=""),"",($Q35*$M35*12)-$F35+IFERROR($N35,0)+IFERROR($O35,0))</f>
        <v/>
      </c>
      <c r="U35" s="41">
        <f>IF(OR($A35="",$F35="",$I35="",$K35="",$Q35=""),"",IFERROR(-FV($I35/12,$K35*12,-$Q35,$F35),0))</f>
        <v/>
      </c>
      <c r="V35" s="42">
        <f>IF(OR($A35="",$J35=""),"",$J35-MIN($J$8:$J$107))</f>
        <v/>
      </c>
      <c r="W35" s="22">
        <f>IF(OR($A35="",$J35=""),"",IF($J35=MIN($J$8:$J$107),"Beste Kondition",IF($J35&lt;=AVERAGE($J$8:$J$107),"Gut","Prüfen")))</f>
        <v/>
      </c>
      <c r="X35" s="4" t="n"/>
    </row>
    <row r="36">
      <c r="A36" s="11" t="n"/>
      <c r="B36" s="12" t="n"/>
      <c r="C36" s="12" t="n"/>
      <c r="D36" s="12" t="n"/>
      <c r="E36" s="12" t="n"/>
      <c r="F36" s="37" t="n"/>
      <c r="G36" s="37" t="n"/>
      <c r="H36" s="37" t="n"/>
      <c r="I36" s="38" t="n"/>
      <c r="J36" s="38" t="n"/>
      <c r="K36" s="15" t="n"/>
      <c r="L36" s="38" t="n"/>
      <c r="M36" s="15" t="n"/>
      <c r="N36" s="37" t="n"/>
      <c r="O36" s="37" t="n"/>
      <c r="P36" s="38" t="n"/>
      <c r="Q36" s="39">
        <f>IF(OR($A36="",$F36="",$J36="",$M36=""),"",IFERROR(PMT($J36/12,$M36*12,-$F36),0))</f>
        <v/>
      </c>
      <c r="R36" s="39">
        <f>IF(OR($A36="",$F36="",$I36=""),"",$F36*$I36)</f>
        <v/>
      </c>
      <c r="S36" s="39">
        <f>IF(OR($A36="",$Q36="",$R36=""),"",($Q36*12)-$R36)</f>
        <v/>
      </c>
      <c r="T36" s="39">
        <f>IF(OR($A36="",$Q36="",$M36=""),"",($Q36*$M36*12)-$F36+IFERROR($N36,0)+IFERROR($O36,0))</f>
        <v/>
      </c>
      <c r="U36" s="39">
        <f>IF(OR($A36="",$F36="",$I36="",$K36="",$Q36=""),"",IFERROR(-FV($I36/12,$K36*12,-$Q36,$F36),0))</f>
        <v/>
      </c>
      <c r="V36" s="40">
        <f>IF(OR($A36="",$J36=""),"",$J36-MIN($J$8:$J$107))</f>
        <v/>
      </c>
      <c r="W36" s="18">
        <f>IF(OR($A36="",$J36=""),"",IF($J36=MIN($J$8:$J$107),"Beste Kondition",IF($J36&lt;=AVERAGE($J$8:$J$107),"Gut","Prüfen")))</f>
        <v/>
      </c>
      <c r="X36" s="19" t="n"/>
    </row>
    <row r="37">
      <c r="A37" s="11" t="n"/>
      <c r="B37" s="12" t="n"/>
      <c r="C37" s="12" t="n"/>
      <c r="D37" s="12" t="n"/>
      <c r="E37" s="12" t="n"/>
      <c r="F37" s="37" t="n"/>
      <c r="G37" s="37" t="n"/>
      <c r="H37" s="37" t="n"/>
      <c r="I37" s="38" t="n"/>
      <c r="J37" s="38" t="n"/>
      <c r="K37" s="15" t="n"/>
      <c r="L37" s="38" t="n"/>
      <c r="M37" s="15" t="n"/>
      <c r="N37" s="37" t="n"/>
      <c r="O37" s="37" t="n"/>
      <c r="P37" s="38" t="n"/>
      <c r="Q37" s="41">
        <f>IF(OR($A37="",$F37="",$J37="",$M37=""),"",IFERROR(PMT($J37/12,$M37*12,-$F37),0))</f>
        <v/>
      </c>
      <c r="R37" s="41">
        <f>IF(OR($A37="",$F37="",$I37=""),"",$F37*$I37)</f>
        <v/>
      </c>
      <c r="S37" s="41">
        <f>IF(OR($A37="",$Q37="",$R37=""),"",($Q37*12)-$R37)</f>
        <v/>
      </c>
      <c r="T37" s="41">
        <f>IF(OR($A37="",$Q37="",$M37=""),"",($Q37*$M37*12)-$F37+IFERROR($N37,0)+IFERROR($O37,0))</f>
        <v/>
      </c>
      <c r="U37" s="41">
        <f>IF(OR($A37="",$F37="",$I37="",$K37="",$Q37=""),"",IFERROR(-FV($I37/12,$K37*12,-$Q37,$F37),0))</f>
        <v/>
      </c>
      <c r="V37" s="42">
        <f>IF(OR($A37="",$J37=""),"",$J37-MIN($J$8:$J$107))</f>
        <v/>
      </c>
      <c r="W37" s="22">
        <f>IF(OR($A37="",$J37=""),"",IF($J37=MIN($J$8:$J$107),"Beste Kondition",IF($J37&lt;=AVERAGE($J$8:$J$107),"Gut","Prüfen")))</f>
        <v/>
      </c>
      <c r="X37" s="4" t="n"/>
    </row>
    <row r="38">
      <c r="A38" s="11" t="n"/>
      <c r="B38" s="12" t="n"/>
      <c r="C38" s="12" t="n"/>
      <c r="D38" s="12" t="n"/>
      <c r="E38" s="12" t="n"/>
      <c r="F38" s="37" t="n"/>
      <c r="G38" s="37" t="n"/>
      <c r="H38" s="37" t="n"/>
      <c r="I38" s="38" t="n"/>
      <c r="J38" s="38" t="n"/>
      <c r="K38" s="15" t="n"/>
      <c r="L38" s="38" t="n"/>
      <c r="M38" s="15" t="n"/>
      <c r="N38" s="37" t="n"/>
      <c r="O38" s="37" t="n"/>
      <c r="P38" s="38" t="n"/>
      <c r="Q38" s="39">
        <f>IF(OR($A38="",$F38="",$J38="",$M38=""),"",IFERROR(PMT($J38/12,$M38*12,-$F38),0))</f>
        <v/>
      </c>
      <c r="R38" s="39">
        <f>IF(OR($A38="",$F38="",$I38=""),"",$F38*$I38)</f>
        <v/>
      </c>
      <c r="S38" s="39">
        <f>IF(OR($A38="",$Q38="",$R38=""),"",($Q38*12)-$R38)</f>
        <v/>
      </c>
      <c r="T38" s="39">
        <f>IF(OR($A38="",$Q38="",$M38=""),"",($Q38*$M38*12)-$F38+IFERROR($N38,0)+IFERROR($O38,0))</f>
        <v/>
      </c>
      <c r="U38" s="39">
        <f>IF(OR($A38="",$F38="",$I38="",$K38="",$Q38=""),"",IFERROR(-FV($I38/12,$K38*12,-$Q38,$F38),0))</f>
        <v/>
      </c>
      <c r="V38" s="40">
        <f>IF(OR($A38="",$J38=""),"",$J38-MIN($J$8:$J$107))</f>
        <v/>
      </c>
      <c r="W38" s="18">
        <f>IF(OR($A38="",$J38=""),"",IF($J38=MIN($J$8:$J$107),"Beste Kondition",IF($J38&lt;=AVERAGE($J$8:$J$107),"Gut","Prüfen")))</f>
        <v/>
      </c>
      <c r="X38" s="19" t="n"/>
    </row>
    <row r="39">
      <c r="A39" s="11" t="n"/>
      <c r="B39" s="12" t="n"/>
      <c r="C39" s="12" t="n"/>
      <c r="D39" s="12" t="n"/>
      <c r="E39" s="12" t="n"/>
      <c r="F39" s="37" t="n"/>
      <c r="G39" s="37" t="n"/>
      <c r="H39" s="37" t="n"/>
      <c r="I39" s="38" t="n"/>
      <c r="J39" s="38" t="n"/>
      <c r="K39" s="15" t="n"/>
      <c r="L39" s="38" t="n"/>
      <c r="M39" s="15" t="n"/>
      <c r="N39" s="37" t="n"/>
      <c r="O39" s="37" t="n"/>
      <c r="P39" s="38" t="n"/>
      <c r="Q39" s="41">
        <f>IF(OR($A39="",$F39="",$J39="",$M39=""),"",IFERROR(PMT($J39/12,$M39*12,-$F39),0))</f>
        <v/>
      </c>
      <c r="R39" s="41">
        <f>IF(OR($A39="",$F39="",$I39=""),"",$F39*$I39)</f>
        <v/>
      </c>
      <c r="S39" s="41">
        <f>IF(OR($A39="",$Q39="",$R39=""),"",($Q39*12)-$R39)</f>
        <v/>
      </c>
      <c r="T39" s="41">
        <f>IF(OR($A39="",$Q39="",$M39=""),"",($Q39*$M39*12)-$F39+IFERROR($N39,0)+IFERROR($O39,0))</f>
        <v/>
      </c>
      <c r="U39" s="41">
        <f>IF(OR($A39="",$F39="",$I39="",$K39="",$Q39=""),"",IFERROR(-FV($I39/12,$K39*12,-$Q39,$F39),0))</f>
        <v/>
      </c>
      <c r="V39" s="42">
        <f>IF(OR($A39="",$J39=""),"",$J39-MIN($J$8:$J$107))</f>
        <v/>
      </c>
      <c r="W39" s="22">
        <f>IF(OR($A39="",$J39=""),"",IF($J39=MIN($J$8:$J$107),"Beste Kondition",IF($J39&lt;=AVERAGE($J$8:$J$107),"Gut","Prüfen")))</f>
        <v/>
      </c>
      <c r="X39" s="4" t="n"/>
    </row>
    <row r="40">
      <c r="A40" s="11" t="n"/>
      <c r="B40" s="12" t="n"/>
      <c r="C40" s="12" t="n"/>
      <c r="D40" s="12" t="n"/>
      <c r="E40" s="12" t="n"/>
      <c r="F40" s="37" t="n"/>
      <c r="G40" s="37" t="n"/>
      <c r="H40" s="37" t="n"/>
      <c r="I40" s="38" t="n"/>
      <c r="J40" s="38" t="n"/>
      <c r="K40" s="15" t="n"/>
      <c r="L40" s="38" t="n"/>
      <c r="M40" s="15" t="n"/>
      <c r="N40" s="37" t="n"/>
      <c r="O40" s="37" t="n"/>
      <c r="P40" s="38" t="n"/>
      <c r="Q40" s="39">
        <f>IF(OR($A40="",$F40="",$J40="",$M40=""),"",IFERROR(PMT($J40/12,$M40*12,-$F40),0))</f>
        <v/>
      </c>
      <c r="R40" s="39">
        <f>IF(OR($A40="",$F40="",$I40=""),"",$F40*$I40)</f>
        <v/>
      </c>
      <c r="S40" s="39">
        <f>IF(OR($A40="",$Q40="",$R40=""),"",($Q40*12)-$R40)</f>
        <v/>
      </c>
      <c r="T40" s="39">
        <f>IF(OR($A40="",$Q40="",$M40=""),"",($Q40*$M40*12)-$F40+IFERROR($N40,0)+IFERROR($O40,0))</f>
        <v/>
      </c>
      <c r="U40" s="39">
        <f>IF(OR($A40="",$F40="",$I40="",$K40="",$Q40=""),"",IFERROR(-FV($I40/12,$K40*12,-$Q40,$F40),0))</f>
        <v/>
      </c>
      <c r="V40" s="40">
        <f>IF(OR($A40="",$J40=""),"",$J40-MIN($J$8:$J$107))</f>
        <v/>
      </c>
      <c r="W40" s="18">
        <f>IF(OR($A40="",$J40=""),"",IF($J40=MIN($J$8:$J$107),"Beste Kondition",IF($J40&lt;=AVERAGE($J$8:$J$107),"Gut","Prüfen")))</f>
        <v/>
      </c>
      <c r="X40" s="19" t="n"/>
    </row>
    <row r="41">
      <c r="A41" s="11" t="n"/>
      <c r="B41" s="12" t="n"/>
      <c r="C41" s="12" t="n"/>
      <c r="D41" s="12" t="n"/>
      <c r="E41" s="12" t="n"/>
      <c r="F41" s="37" t="n"/>
      <c r="G41" s="37" t="n"/>
      <c r="H41" s="37" t="n"/>
      <c r="I41" s="38" t="n"/>
      <c r="J41" s="38" t="n"/>
      <c r="K41" s="15" t="n"/>
      <c r="L41" s="38" t="n"/>
      <c r="M41" s="15" t="n"/>
      <c r="N41" s="37" t="n"/>
      <c r="O41" s="37" t="n"/>
      <c r="P41" s="38" t="n"/>
      <c r="Q41" s="41">
        <f>IF(OR($A41="",$F41="",$J41="",$M41=""),"",IFERROR(PMT($J41/12,$M41*12,-$F41),0))</f>
        <v/>
      </c>
      <c r="R41" s="41">
        <f>IF(OR($A41="",$F41="",$I41=""),"",$F41*$I41)</f>
        <v/>
      </c>
      <c r="S41" s="41">
        <f>IF(OR($A41="",$Q41="",$R41=""),"",($Q41*12)-$R41)</f>
        <v/>
      </c>
      <c r="T41" s="41">
        <f>IF(OR($A41="",$Q41="",$M41=""),"",($Q41*$M41*12)-$F41+IFERROR($N41,0)+IFERROR($O41,0))</f>
        <v/>
      </c>
      <c r="U41" s="41">
        <f>IF(OR($A41="",$F41="",$I41="",$K41="",$Q41=""),"",IFERROR(-FV($I41/12,$K41*12,-$Q41,$F41),0))</f>
        <v/>
      </c>
      <c r="V41" s="42">
        <f>IF(OR($A41="",$J41=""),"",$J41-MIN($J$8:$J$107))</f>
        <v/>
      </c>
      <c r="W41" s="22">
        <f>IF(OR($A41="",$J41=""),"",IF($J41=MIN($J$8:$J$107),"Beste Kondition",IF($J41&lt;=AVERAGE($J$8:$J$107),"Gut","Prüfen")))</f>
        <v/>
      </c>
      <c r="X41" s="4" t="n"/>
    </row>
    <row r="42">
      <c r="A42" s="11" t="n"/>
      <c r="B42" s="12" t="n"/>
      <c r="C42" s="12" t="n"/>
      <c r="D42" s="12" t="n"/>
      <c r="E42" s="12" t="n"/>
      <c r="F42" s="37" t="n"/>
      <c r="G42" s="37" t="n"/>
      <c r="H42" s="37" t="n"/>
      <c r="I42" s="38" t="n"/>
      <c r="J42" s="38" t="n"/>
      <c r="K42" s="15" t="n"/>
      <c r="L42" s="38" t="n"/>
      <c r="M42" s="15" t="n"/>
      <c r="N42" s="37" t="n"/>
      <c r="O42" s="37" t="n"/>
      <c r="P42" s="38" t="n"/>
      <c r="Q42" s="39">
        <f>IF(OR($A42="",$F42="",$J42="",$M42=""),"",IFERROR(PMT($J42/12,$M42*12,-$F42),0))</f>
        <v/>
      </c>
      <c r="R42" s="39">
        <f>IF(OR($A42="",$F42="",$I42=""),"",$F42*$I42)</f>
        <v/>
      </c>
      <c r="S42" s="39">
        <f>IF(OR($A42="",$Q42="",$R42=""),"",($Q42*12)-$R42)</f>
        <v/>
      </c>
      <c r="T42" s="39">
        <f>IF(OR($A42="",$Q42="",$M42=""),"",($Q42*$M42*12)-$F42+IFERROR($N42,0)+IFERROR($O42,0))</f>
        <v/>
      </c>
      <c r="U42" s="39">
        <f>IF(OR($A42="",$F42="",$I42="",$K42="",$Q42=""),"",IFERROR(-FV($I42/12,$K42*12,-$Q42,$F42),0))</f>
        <v/>
      </c>
      <c r="V42" s="40">
        <f>IF(OR($A42="",$J42=""),"",$J42-MIN($J$8:$J$107))</f>
        <v/>
      </c>
      <c r="W42" s="18">
        <f>IF(OR($A42="",$J42=""),"",IF($J42=MIN($J$8:$J$107),"Beste Kondition",IF($J42&lt;=AVERAGE($J$8:$J$107),"Gut","Prüfen")))</f>
        <v/>
      </c>
      <c r="X42" s="19" t="n"/>
    </row>
    <row r="43">
      <c r="A43" s="11" t="n"/>
      <c r="B43" s="12" t="n"/>
      <c r="C43" s="12" t="n"/>
      <c r="D43" s="12" t="n"/>
      <c r="E43" s="12" t="n"/>
      <c r="F43" s="37" t="n"/>
      <c r="G43" s="37" t="n"/>
      <c r="H43" s="37" t="n"/>
      <c r="I43" s="38" t="n"/>
      <c r="J43" s="38" t="n"/>
      <c r="K43" s="15" t="n"/>
      <c r="L43" s="38" t="n"/>
      <c r="M43" s="15" t="n"/>
      <c r="N43" s="37" t="n"/>
      <c r="O43" s="37" t="n"/>
      <c r="P43" s="38" t="n"/>
      <c r="Q43" s="41">
        <f>IF(OR($A43="",$F43="",$J43="",$M43=""),"",IFERROR(PMT($J43/12,$M43*12,-$F43),0))</f>
        <v/>
      </c>
      <c r="R43" s="41">
        <f>IF(OR($A43="",$F43="",$I43=""),"",$F43*$I43)</f>
        <v/>
      </c>
      <c r="S43" s="41">
        <f>IF(OR($A43="",$Q43="",$R43=""),"",($Q43*12)-$R43)</f>
        <v/>
      </c>
      <c r="T43" s="41">
        <f>IF(OR($A43="",$Q43="",$M43=""),"",($Q43*$M43*12)-$F43+IFERROR($N43,0)+IFERROR($O43,0))</f>
        <v/>
      </c>
      <c r="U43" s="41">
        <f>IF(OR($A43="",$F43="",$I43="",$K43="",$Q43=""),"",IFERROR(-FV($I43/12,$K43*12,-$Q43,$F43),0))</f>
        <v/>
      </c>
      <c r="V43" s="42">
        <f>IF(OR($A43="",$J43=""),"",$J43-MIN($J$8:$J$107))</f>
        <v/>
      </c>
      <c r="W43" s="22">
        <f>IF(OR($A43="",$J43=""),"",IF($J43=MIN($J$8:$J$107),"Beste Kondition",IF($J43&lt;=AVERAGE($J$8:$J$107),"Gut","Prüfen")))</f>
        <v/>
      </c>
      <c r="X43" s="4" t="n"/>
    </row>
    <row r="44">
      <c r="A44" s="11" t="n"/>
      <c r="B44" s="12" t="n"/>
      <c r="C44" s="12" t="n"/>
      <c r="D44" s="12" t="n"/>
      <c r="E44" s="12" t="n"/>
      <c r="F44" s="37" t="n"/>
      <c r="G44" s="37" t="n"/>
      <c r="H44" s="37" t="n"/>
      <c r="I44" s="38" t="n"/>
      <c r="J44" s="38" t="n"/>
      <c r="K44" s="15" t="n"/>
      <c r="L44" s="38" t="n"/>
      <c r="M44" s="15" t="n"/>
      <c r="N44" s="37" t="n"/>
      <c r="O44" s="37" t="n"/>
      <c r="P44" s="38" t="n"/>
      <c r="Q44" s="39">
        <f>IF(OR($A44="",$F44="",$J44="",$M44=""),"",IFERROR(PMT($J44/12,$M44*12,-$F44),0))</f>
        <v/>
      </c>
      <c r="R44" s="39">
        <f>IF(OR($A44="",$F44="",$I44=""),"",$F44*$I44)</f>
        <v/>
      </c>
      <c r="S44" s="39">
        <f>IF(OR($A44="",$Q44="",$R44=""),"",($Q44*12)-$R44)</f>
        <v/>
      </c>
      <c r="T44" s="39">
        <f>IF(OR($A44="",$Q44="",$M44=""),"",($Q44*$M44*12)-$F44+IFERROR($N44,0)+IFERROR($O44,0))</f>
        <v/>
      </c>
      <c r="U44" s="39">
        <f>IF(OR($A44="",$F44="",$I44="",$K44="",$Q44=""),"",IFERROR(-FV($I44/12,$K44*12,-$Q44,$F44),0))</f>
        <v/>
      </c>
      <c r="V44" s="40">
        <f>IF(OR($A44="",$J44=""),"",$J44-MIN($J$8:$J$107))</f>
        <v/>
      </c>
      <c r="W44" s="18">
        <f>IF(OR($A44="",$J44=""),"",IF($J44=MIN($J$8:$J$107),"Beste Kondition",IF($J44&lt;=AVERAGE($J$8:$J$107),"Gut","Prüfen")))</f>
        <v/>
      </c>
      <c r="X44" s="19" t="n"/>
    </row>
    <row r="45">
      <c r="A45" s="11" t="n"/>
      <c r="B45" s="12" t="n"/>
      <c r="C45" s="12" t="n"/>
      <c r="D45" s="12" t="n"/>
      <c r="E45" s="12" t="n"/>
      <c r="F45" s="37" t="n"/>
      <c r="G45" s="37" t="n"/>
      <c r="H45" s="37" t="n"/>
      <c r="I45" s="38" t="n"/>
      <c r="J45" s="38" t="n"/>
      <c r="K45" s="15" t="n"/>
      <c r="L45" s="38" t="n"/>
      <c r="M45" s="15" t="n"/>
      <c r="N45" s="37" t="n"/>
      <c r="O45" s="37" t="n"/>
      <c r="P45" s="38" t="n"/>
      <c r="Q45" s="41">
        <f>IF(OR($A45="",$F45="",$J45="",$M45=""),"",IFERROR(PMT($J45/12,$M45*12,-$F45),0))</f>
        <v/>
      </c>
      <c r="R45" s="41">
        <f>IF(OR($A45="",$F45="",$I45=""),"",$F45*$I45)</f>
        <v/>
      </c>
      <c r="S45" s="41">
        <f>IF(OR($A45="",$Q45="",$R45=""),"",($Q45*12)-$R45)</f>
        <v/>
      </c>
      <c r="T45" s="41">
        <f>IF(OR($A45="",$Q45="",$M45=""),"",($Q45*$M45*12)-$F45+IFERROR($N45,0)+IFERROR($O45,0))</f>
        <v/>
      </c>
      <c r="U45" s="41">
        <f>IF(OR($A45="",$F45="",$I45="",$K45="",$Q45=""),"",IFERROR(-FV($I45/12,$K45*12,-$Q45,$F45),0))</f>
        <v/>
      </c>
      <c r="V45" s="42">
        <f>IF(OR($A45="",$J45=""),"",$J45-MIN($J$8:$J$107))</f>
        <v/>
      </c>
      <c r="W45" s="22">
        <f>IF(OR($A45="",$J45=""),"",IF($J45=MIN($J$8:$J$107),"Beste Kondition",IF($J45&lt;=AVERAGE($J$8:$J$107),"Gut","Prüfen")))</f>
        <v/>
      </c>
      <c r="X45" s="4" t="n"/>
    </row>
    <row r="46">
      <c r="A46" s="11" t="n"/>
      <c r="B46" s="12" t="n"/>
      <c r="C46" s="12" t="n"/>
      <c r="D46" s="12" t="n"/>
      <c r="E46" s="12" t="n"/>
      <c r="F46" s="37" t="n"/>
      <c r="G46" s="37" t="n"/>
      <c r="H46" s="37" t="n"/>
      <c r="I46" s="38" t="n"/>
      <c r="J46" s="38" t="n"/>
      <c r="K46" s="15" t="n"/>
      <c r="L46" s="38" t="n"/>
      <c r="M46" s="15" t="n"/>
      <c r="N46" s="37" t="n"/>
      <c r="O46" s="37" t="n"/>
      <c r="P46" s="38" t="n"/>
      <c r="Q46" s="39">
        <f>IF(OR($A46="",$F46="",$J46="",$M46=""),"",IFERROR(PMT($J46/12,$M46*12,-$F46),0))</f>
        <v/>
      </c>
      <c r="R46" s="39">
        <f>IF(OR($A46="",$F46="",$I46=""),"",$F46*$I46)</f>
        <v/>
      </c>
      <c r="S46" s="39">
        <f>IF(OR($A46="",$Q46="",$R46=""),"",($Q46*12)-$R46)</f>
        <v/>
      </c>
      <c r="T46" s="39">
        <f>IF(OR($A46="",$Q46="",$M46=""),"",($Q46*$M46*12)-$F46+IFERROR($N46,0)+IFERROR($O46,0))</f>
        <v/>
      </c>
      <c r="U46" s="39">
        <f>IF(OR($A46="",$F46="",$I46="",$K46="",$Q46=""),"",IFERROR(-FV($I46/12,$K46*12,-$Q46,$F46),0))</f>
        <v/>
      </c>
      <c r="V46" s="40">
        <f>IF(OR($A46="",$J46=""),"",$J46-MIN($J$8:$J$107))</f>
        <v/>
      </c>
      <c r="W46" s="18">
        <f>IF(OR($A46="",$J46=""),"",IF($J46=MIN($J$8:$J$107),"Beste Kondition",IF($J46&lt;=AVERAGE($J$8:$J$107),"Gut","Prüfen")))</f>
        <v/>
      </c>
      <c r="X46" s="19" t="n"/>
    </row>
    <row r="47">
      <c r="A47" s="11" t="n"/>
      <c r="B47" s="12" t="n"/>
      <c r="C47" s="12" t="n"/>
      <c r="D47" s="12" t="n"/>
      <c r="E47" s="12" t="n"/>
      <c r="F47" s="37" t="n"/>
      <c r="G47" s="37" t="n"/>
      <c r="H47" s="37" t="n"/>
      <c r="I47" s="38" t="n"/>
      <c r="J47" s="38" t="n"/>
      <c r="K47" s="15" t="n"/>
      <c r="L47" s="38" t="n"/>
      <c r="M47" s="15" t="n"/>
      <c r="N47" s="37" t="n"/>
      <c r="O47" s="37" t="n"/>
      <c r="P47" s="38" t="n"/>
      <c r="Q47" s="41">
        <f>IF(OR($A47="",$F47="",$J47="",$M47=""),"",IFERROR(PMT($J47/12,$M47*12,-$F47),0))</f>
        <v/>
      </c>
      <c r="R47" s="41">
        <f>IF(OR($A47="",$F47="",$I47=""),"",$F47*$I47)</f>
        <v/>
      </c>
      <c r="S47" s="41">
        <f>IF(OR($A47="",$Q47="",$R47=""),"",($Q47*12)-$R47)</f>
        <v/>
      </c>
      <c r="T47" s="41">
        <f>IF(OR($A47="",$Q47="",$M47=""),"",($Q47*$M47*12)-$F47+IFERROR($N47,0)+IFERROR($O47,0))</f>
        <v/>
      </c>
      <c r="U47" s="41">
        <f>IF(OR($A47="",$F47="",$I47="",$K47="",$Q47=""),"",IFERROR(-FV($I47/12,$K47*12,-$Q47,$F47),0))</f>
        <v/>
      </c>
      <c r="V47" s="42">
        <f>IF(OR($A47="",$J47=""),"",$J47-MIN($J$8:$J$107))</f>
        <v/>
      </c>
      <c r="W47" s="22">
        <f>IF(OR($A47="",$J47=""),"",IF($J47=MIN($J$8:$J$107),"Beste Kondition",IF($J47&lt;=AVERAGE($J$8:$J$107),"Gut","Prüfen")))</f>
        <v/>
      </c>
      <c r="X47" s="4" t="n"/>
    </row>
    <row r="48">
      <c r="A48" s="11" t="n"/>
      <c r="B48" s="12" t="n"/>
      <c r="C48" s="12" t="n"/>
      <c r="D48" s="12" t="n"/>
      <c r="E48" s="12" t="n"/>
      <c r="F48" s="37" t="n"/>
      <c r="G48" s="37" t="n"/>
      <c r="H48" s="37" t="n"/>
      <c r="I48" s="38" t="n"/>
      <c r="J48" s="38" t="n"/>
      <c r="K48" s="15" t="n"/>
      <c r="L48" s="38" t="n"/>
      <c r="M48" s="15" t="n"/>
      <c r="N48" s="37" t="n"/>
      <c r="O48" s="37" t="n"/>
      <c r="P48" s="38" t="n"/>
      <c r="Q48" s="39">
        <f>IF(OR($A48="",$F48="",$J48="",$M48=""),"",IFERROR(PMT($J48/12,$M48*12,-$F48),0))</f>
        <v/>
      </c>
      <c r="R48" s="39">
        <f>IF(OR($A48="",$F48="",$I48=""),"",$F48*$I48)</f>
        <v/>
      </c>
      <c r="S48" s="39">
        <f>IF(OR($A48="",$Q48="",$R48=""),"",($Q48*12)-$R48)</f>
        <v/>
      </c>
      <c r="T48" s="39">
        <f>IF(OR($A48="",$Q48="",$M48=""),"",($Q48*$M48*12)-$F48+IFERROR($N48,0)+IFERROR($O48,0))</f>
        <v/>
      </c>
      <c r="U48" s="39">
        <f>IF(OR($A48="",$F48="",$I48="",$K48="",$Q48=""),"",IFERROR(-FV($I48/12,$K48*12,-$Q48,$F48),0))</f>
        <v/>
      </c>
      <c r="V48" s="40">
        <f>IF(OR($A48="",$J48=""),"",$J48-MIN($J$8:$J$107))</f>
        <v/>
      </c>
      <c r="W48" s="18">
        <f>IF(OR($A48="",$J48=""),"",IF($J48=MIN($J$8:$J$107),"Beste Kondition",IF($J48&lt;=AVERAGE($J$8:$J$107),"Gut","Prüfen")))</f>
        <v/>
      </c>
      <c r="X48" s="19" t="n"/>
    </row>
    <row r="49">
      <c r="A49" s="11" t="n"/>
      <c r="B49" s="12" t="n"/>
      <c r="C49" s="12" t="n"/>
      <c r="D49" s="12" t="n"/>
      <c r="E49" s="12" t="n"/>
      <c r="F49" s="37" t="n"/>
      <c r="G49" s="37" t="n"/>
      <c r="H49" s="37" t="n"/>
      <c r="I49" s="38" t="n"/>
      <c r="J49" s="38" t="n"/>
      <c r="K49" s="15" t="n"/>
      <c r="L49" s="38" t="n"/>
      <c r="M49" s="15" t="n"/>
      <c r="N49" s="37" t="n"/>
      <c r="O49" s="37" t="n"/>
      <c r="P49" s="38" t="n"/>
      <c r="Q49" s="41">
        <f>IF(OR($A49="",$F49="",$J49="",$M49=""),"",IFERROR(PMT($J49/12,$M49*12,-$F49),0))</f>
        <v/>
      </c>
      <c r="R49" s="41">
        <f>IF(OR($A49="",$F49="",$I49=""),"",$F49*$I49)</f>
        <v/>
      </c>
      <c r="S49" s="41">
        <f>IF(OR($A49="",$Q49="",$R49=""),"",($Q49*12)-$R49)</f>
        <v/>
      </c>
      <c r="T49" s="41">
        <f>IF(OR($A49="",$Q49="",$M49=""),"",($Q49*$M49*12)-$F49+IFERROR($N49,0)+IFERROR($O49,0))</f>
        <v/>
      </c>
      <c r="U49" s="41">
        <f>IF(OR($A49="",$F49="",$I49="",$K49="",$Q49=""),"",IFERROR(-FV($I49/12,$K49*12,-$Q49,$F49),0))</f>
        <v/>
      </c>
      <c r="V49" s="42">
        <f>IF(OR($A49="",$J49=""),"",$J49-MIN($J$8:$J$107))</f>
        <v/>
      </c>
      <c r="W49" s="22">
        <f>IF(OR($A49="",$J49=""),"",IF($J49=MIN($J$8:$J$107),"Beste Kondition",IF($J49&lt;=AVERAGE($J$8:$J$107),"Gut","Prüfen")))</f>
        <v/>
      </c>
      <c r="X49" s="4" t="n"/>
    </row>
    <row r="50">
      <c r="A50" s="11" t="n"/>
      <c r="B50" s="12" t="n"/>
      <c r="C50" s="12" t="n"/>
      <c r="D50" s="12" t="n"/>
      <c r="E50" s="12" t="n"/>
      <c r="F50" s="37" t="n"/>
      <c r="G50" s="37" t="n"/>
      <c r="H50" s="37" t="n"/>
      <c r="I50" s="38" t="n"/>
      <c r="J50" s="38" t="n"/>
      <c r="K50" s="15" t="n"/>
      <c r="L50" s="38" t="n"/>
      <c r="M50" s="15" t="n"/>
      <c r="N50" s="37" t="n"/>
      <c r="O50" s="37" t="n"/>
      <c r="P50" s="38" t="n"/>
      <c r="Q50" s="39">
        <f>IF(OR($A50="",$F50="",$J50="",$M50=""),"",IFERROR(PMT($J50/12,$M50*12,-$F50),0))</f>
        <v/>
      </c>
      <c r="R50" s="39">
        <f>IF(OR($A50="",$F50="",$I50=""),"",$F50*$I50)</f>
        <v/>
      </c>
      <c r="S50" s="39">
        <f>IF(OR($A50="",$Q50="",$R50=""),"",($Q50*12)-$R50)</f>
        <v/>
      </c>
      <c r="T50" s="39">
        <f>IF(OR($A50="",$Q50="",$M50=""),"",($Q50*$M50*12)-$F50+IFERROR($N50,0)+IFERROR($O50,0))</f>
        <v/>
      </c>
      <c r="U50" s="39">
        <f>IF(OR($A50="",$F50="",$I50="",$K50="",$Q50=""),"",IFERROR(-FV($I50/12,$K50*12,-$Q50,$F50),0))</f>
        <v/>
      </c>
      <c r="V50" s="40">
        <f>IF(OR($A50="",$J50=""),"",$J50-MIN($J$8:$J$107))</f>
        <v/>
      </c>
      <c r="W50" s="18">
        <f>IF(OR($A50="",$J50=""),"",IF($J50=MIN($J$8:$J$107),"Beste Kondition",IF($J50&lt;=AVERAGE($J$8:$J$107),"Gut","Prüfen")))</f>
        <v/>
      </c>
      <c r="X50" s="19" t="n"/>
    </row>
    <row r="51">
      <c r="A51" s="11" t="n"/>
      <c r="B51" s="12" t="n"/>
      <c r="C51" s="12" t="n"/>
      <c r="D51" s="12" t="n"/>
      <c r="E51" s="12" t="n"/>
      <c r="F51" s="37" t="n"/>
      <c r="G51" s="37" t="n"/>
      <c r="H51" s="37" t="n"/>
      <c r="I51" s="38" t="n"/>
      <c r="J51" s="38" t="n"/>
      <c r="K51" s="15" t="n"/>
      <c r="L51" s="38" t="n"/>
      <c r="M51" s="15" t="n"/>
      <c r="N51" s="37" t="n"/>
      <c r="O51" s="37" t="n"/>
      <c r="P51" s="38" t="n"/>
      <c r="Q51" s="41">
        <f>IF(OR($A51="",$F51="",$J51="",$M51=""),"",IFERROR(PMT($J51/12,$M51*12,-$F51),0))</f>
        <v/>
      </c>
      <c r="R51" s="41">
        <f>IF(OR($A51="",$F51="",$I51=""),"",$F51*$I51)</f>
        <v/>
      </c>
      <c r="S51" s="41">
        <f>IF(OR($A51="",$Q51="",$R51=""),"",($Q51*12)-$R51)</f>
        <v/>
      </c>
      <c r="T51" s="41">
        <f>IF(OR($A51="",$Q51="",$M51=""),"",($Q51*$M51*12)-$F51+IFERROR($N51,0)+IFERROR($O51,0))</f>
        <v/>
      </c>
      <c r="U51" s="41">
        <f>IF(OR($A51="",$F51="",$I51="",$K51="",$Q51=""),"",IFERROR(-FV($I51/12,$K51*12,-$Q51,$F51),0))</f>
        <v/>
      </c>
      <c r="V51" s="42">
        <f>IF(OR($A51="",$J51=""),"",$J51-MIN($J$8:$J$107))</f>
        <v/>
      </c>
      <c r="W51" s="22">
        <f>IF(OR($A51="",$J51=""),"",IF($J51=MIN($J$8:$J$107),"Beste Kondition",IF($J51&lt;=AVERAGE($J$8:$J$107),"Gut","Prüfen")))</f>
        <v/>
      </c>
      <c r="X51" s="4" t="n"/>
    </row>
    <row r="52">
      <c r="A52" s="11" t="n"/>
      <c r="B52" s="12" t="n"/>
      <c r="C52" s="12" t="n"/>
      <c r="D52" s="12" t="n"/>
      <c r="E52" s="12" t="n"/>
      <c r="F52" s="37" t="n"/>
      <c r="G52" s="37" t="n"/>
      <c r="H52" s="37" t="n"/>
      <c r="I52" s="38" t="n"/>
      <c r="J52" s="38" t="n"/>
      <c r="K52" s="15" t="n"/>
      <c r="L52" s="38" t="n"/>
      <c r="M52" s="15" t="n"/>
      <c r="N52" s="37" t="n"/>
      <c r="O52" s="37" t="n"/>
      <c r="P52" s="38" t="n"/>
      <c r="Q52" s="39">
        <f>IF(OR($A52="",$F52="",$J52="",$M52=""),"",IFERROR(PMT($J52/12,$M52*12,-$F52),0))</f>
        <v/>
      </c>
      <c r="R52" s="39">
        <f>IF(OR($A52="",$F52="",$I52=""),"",$F52*$I52)</f>
        <v/>
      </c>
      <c r="S52" s="39">
        <f>IF(OR($A52="",$Q52="",$R52=""),"",($Q52*12)-$R52)</f>
        <v/>
      </c>
      <c r="T52" s="39">
        <f>IF(OR($A52="",$Q52="",$M52=""),"",($Q52*$M52*12)-$F52+IFERROR($N52,0)+IFERROR($O52,0))</f>
        <v/>
      </c>
      <c r="U52" s="39">
        <f>IF(OR($A52="",$F52="",$I52="",$K52="",$Q52=""),"",IFERROR(-FV($I52/12,$K52*12,-$Q52,$F52),0))</f>
        <v/>
      </c>
      <c r="V52" s="40">
        <f>IF(OR($A52="",$J52=""),"",$J52-MIN($J$8:$J$107))</f>
        <v/>
      </c>
      <c r="W52" s="18">
        <f>IF(OR($A52="",$J52=""),"",IF($J52=MIN($J$8:$J$107),"Beste Kondition",IF($J52&lt;=AVERAGE($J$8:$J$107),"Gut","Prüfen")))</f>
        <v/>
      </c>
      <c r="X52" s="19" t="n"/>
    </row>
    <row r="53">
      <c r="A53" s="11" t="n"/>
      <c r="B53" s="12" t="n"/>
      <c r="C53" s="12" t="n"/>
      <c r="D53" s="12" t="n"/>
      <c r="E53" s="12" t="n"/>
      <c r="F53" s="37" t="n"/>
      <c r="G53" s="37" t="n"/>
      <c r="H53" s="37" t="n"/>
      <c r="I53" s="38" t="n"/>
      <c r="J53" s="38" t="n"/>
      <c r="K53" s="15" t="n"/>
      <c r="L53" s="38" t="n"/>
      <c r="M53" s="15" t="n"/>
      <c r="N53" s="37" t="n"/>
      <c r="O53" s="37" t="n"/>
      <c r="P53" s="38" t="n"/>
      <c r="Q53" s="41">
        <f>IF(OR($A53="",$F53="",$J53="",$M53=""),"",IFERROR(PMT($J53/12,$M53*12,-$F53),0))</f>
        <v/>
      </c>
      <c r="R53" s="41">
        <f>IF(OR($A53="",$F53="",$I53=""),"",$F53*$I53)</f>
        <v/>
      </c>
      <c r="S53" s="41">
        <f>IF(OR($A53="",$Q53="",$R53=""),"",($Q53*12)-$R53)</f>
        <v/>
      </c>
      <c r="T53" s="41">
        <f>IF(OR($A53="",$Q53="",$M53=""),"",($Q53*$M53*12)-$F53+IFERROR($N53,0)+IFERROR($O53,0))</f>
        <v/>
      </c>
      <c r="U53" s="41">
        <f>IF(OR($A53="",$F53="",$I53="",$K53="",$Q53=""),"",IFERROR(-FV($I53/12,$K53*12,-$Q53,$F53),0))</f>
        <v/>
      </c>
      <c r="V53" s="42">
        <f>IF(OR($A53="",$J53=""),"",$J53-MIN($J$8:$J$107))</f>
        <v/>
      </c>
      <c r="W53" s="22">
        <f>IF(OR($A53="",$J53=""),"",IF($J53=MIN($J$8:$J$107),"Beste Kondition",IF($J53&lt;=AVERAGE($J$8:$J$107),"Gut","Prüfen")))</f>
        <v/>
      </c>
      <c r="X53" s="4" t="n"/>
    </row>
    <row r="54">
      <c r="A54" s="11" t="n"/>
      <c r="B54" s="12" t="n"/>
      <c r="C54" s="12" t="n"/>
      <c r="D54" s="12" t="n"/>
      <c r="E54" s="12" t="n"/>
      <c r="F54" s="37" t="n"/>
      <c r="G54" s="37" t="n"/>
      <c r="H54" s="37" t="n"/>
      <c r="I54" s="38" t="n"/>
      <c r="J54" s="38" t="n"/>
      <c r="K54" s="15" t="n"/>
      <c r="L54" s="38" t="n"/>
      <c r="M54" s="15" t="n"/>
      <c r="N54" s="37" t="n"/>
      <c r="O54" s="37" t="n"/>
      <c r="P54" s="38" t="n"/>
      <c r="Q54" s="39">
        <f>IF(OR($A54="",$F54="",$J54="",$M54=""),"",IFERROR(PMT($J54/12,$M54*12,-$F54),0))</f>
        <v/>
      </c>
      <c r="R54" s="39">
        <f>IF(OR($A54="",$F54="",$I54=""),"",$F54*$I54)</f>
        <v/>
      </c>
      <c r="S54" s="39">
        <f>IF(OR($A54="",$Q54="",$R54=""),"",($Q54*12)-$R54)</f>
        <v/>
      </c>
      <c r="T54" s="39">
        <f>IF(OR($A54="",$Q54="",$M54=""),"",($Q54*$M54*12)-$F54+IFERROR($N54,0)+IFERROR($O54,0))</f>
        <v/>
      </c>
      <c r="U54" s="39">
        <f>IF(OR($A54="",$F54="",$I54="",$K54="",$Q54=""),"",IFERROR(-FV($I54/12,$K54*12,-$Q54,$F54),0))</f>
        <v/>
      </c>
      <c r="V54" s="40">
        <f>IF(OR($A54="",$J54=""),"",$J54-MIN($J$8:$J$107))</f>
        <v/>
      </c>
      <c r="W54" s="18">
        <f>IF(OR($A54="",$J54=""),"",IF($J54=MIN($J$8:$J$107),"Beste Kondition",IF($J54&lt;=AVERAGE($J$8:$J$107),"Gut","Prüfen")))</f>
        <v/>
      </c>
      <c r="X54" s="19" t="n"/>
    </row>
    <row r="55">
      <c r="A55" s="11" t="n"/>
      <c r="B55" s="12" t="n"/>
      <c r="C55" s="12" t="n"/>
      <c r="D55" s="12" t="n"/>
      <c r="E55" s="12" t="n"/>
      <c r="F55" s="37" t="n"/>
      <c r="G55" s="37" t="n"/>
      <c r="H55" s="37" t="n"/>
      <c r="I55" s="38" t="n"/>
      <c r="J55" s="38" t="n"/>
      <c r="K55" s="15" t="n"/>
      <c r="L55" s="38" t="n"/>
      <c r="M55" s="15" t="n"/>
      <c r="N55" s="37" t="n"/>
      <c r="O55" s="37" t="n"/>
      <c r="P55" s="38" t="n"/>
      <c r="Q55" s="41">
        <f>IF(OR($A55="",$F55="",$J55="",$M55=""),"",IFERROR(PMT($J55/12,$M55*12,-$F55),0))</f>
        <v/>
      </c>
      <c r="R55" s="41">
        <f>IF(OR($A55="",$F55="",$I55=""),"",$F55*$I55)</f>
        <v/>
      </c>
      <c r="S55" s="41">
        <f>IF(OR($A55="",$Q55="",$R55=""),"",($Q55*12)-$R55)</f>
        <v/>
      </c>
      <c r="T55" s="41">
        <f>IF(OR($A55="",$Q55="",$M55=""),"",($Q55*$M55*12)-$F55+IFERROR($N55,0)+IFERROR($O55,0))</f>
        <v/>
      </c>
      <c r="U55" s="41">
        <f>IF(OR($A55="",$F55="",$I55="",$K55="",$Q55=""),"",IFERROR(-FV($I55/12,$K55*12,-$Q55,$F55),0))</f>
        <v/>
      </c>
      <c r="V55" s="42">
        <f>IF(OR($A55="",$J55=""),"",$J55-MIN($J$8:$J$107))</f>
        <v/>
      </c>
      <c r="W55" s="22">
        <f>IF(OR($A55="",$J55=""),"",IF($J55=MIN($J$8:$J$107),"Beste Kondition",IF($J55&lt;=AVERAGE($J$8:$J$107),"Gut","Prüfen")))</f>
        <v/>
      </c>
      <c r="X55" s="4" t="n"/>
    </row>
    <row r="56">
      <c r="A56" s="11" t="n"/>
      <c r="B56" s="12" t="n"/>
      <c r="C56" s="12" t="n"/>
      <c r="D56" s="12" t="n"/>
      <c r="E56" s="12" t="n"/>
      <c r="F56" s="37" t="n"/>
      <c r="G56" s="37" t="n"/>
      <c r="H56" s="37" t="n"/>
      <c r="I56" s="38" t="n"/>
      <c r="J56" s="38" t="n"/>
      <c r="K56" s="15" t="n"/>
      <c r="L56" s="38" t="n"/>
      <c r="M56" s="15" t="n"/>
      <c r="N56" s="37" t="n"/>
      <c r="O56" s="37" t="n"/>
      <c r="P56" s="38" t="n"/>
      <c r="Q56" s="39">
        <f>IF(OR($A56="",$F56="",$J56="",$M56=""),"",IFERROR(PMT($J56/12,$M56*12,-$F56),0))</f>
        <v/>
      </c>
      <c r="R56" s="39">
        <f>IF(OR($A56="",$F56="",$I56=""),"",$F56*$I56)</f>
        <v/>
      </c>
      <c r="S56" s="39">
        <f>IF(OR($A56="",$Q56="",$R56=""),"",($Q56*12)-$R56)</f>
        <v/>
      </c>
      <c r="T56" s="39">
        <f>IF(OR($A56="",$Q56="",$M56=""),"",($Q56*$M56*12)-$F56+IFERROR($N56,0)+IFERROR($O56,0))</f>
        <v/>
      </c>
      <c r="U56" s="39">
        <f>IF(OR($A56="",$F56="",$I56="",$K56="",$Q56=""),"",IFERROR(-FV($I56/12,$K56*12,-$Q56,$F56),0))</f>
        <v/>
      </c>
      <c r="V56" s="40">
        <f>IF(OR($A56="",$J56=""),"",$J56-MIN($J$8:$J$107))</f>
        <v/>
      </c>
      <c r="W56" s="18">
        <f>IF(OR($A56="",$J56=""),"",IF($J56=MIN($J$8:$J$107),"Beste Kondition",IF($J56&lt;=AVERAGE($J$8:$J$107),"Gut","Prüfen")))</f>
        <v/>
      </c>
      <c r="X56" s="19" t="n"/>
    </row>
    <row r="57">
      <c r="A57" s="11" t="n"/>
      <c r="B57" s="12" t="n"/>
      <c r="C57" s="12" t="n"/>
      <c r="D57" s="12" t="n"/>
      <c r="E57" s="12" t="n"/>
      <c r="F57" s="37" t="n"/>
      <c r="G57" s="37" t="n"/>
      <c r="H57" s="37" t="n"/>
      <c r="I57" s="38" t="n"/>
      <c r="J57" s="38" t="n"/>
      <c r="K57" s="15" t="n"/>
      <c r="L57" s="38" t="n"/>
      <c r="M57" s="15" t="n"/>
      <c r="N57" s="37" t="n"/>
      <c r="O57" s="37" t="n"/>
      <c r="P57" s="38" t="n"/>
      <c r="Q57" s="41">
        <f>IF(OR($A57="",$F57="",$J57="",$M57=""),"",IFERROR(PMT($J57/12,$M57*12,-$F57),0))</f>
        <v/>
      </c>
      <c r="R57" s="41">
        <f>IF(OR($A57="",$F57="",$I57=""),"",$F57*$I57)</f>
        <v/>
      </c>
      <c r="S57" s="41">
        <f>IF(OR($A57="",$Q57="",$R57=""),"",($Q57*12)-$R57)</f>
        <v/>
      </c>
      <c r="T57" s="41">
        <f>IF(OR($A57="",$Q57="",$M57=""),"",($Q57*$M57*12)-$F57+IFERROR($N57,0)+IFERROR($O57,0))</f>
        <v/>
      </c>
      <c r="U57" s="41">
        <f>IF(OR($A57="",$F57="",$I57="",$K57="",$Q57=""),"",IFERROR(-FV($I57/12,$K57*12,-$Q57,$F57),0))</f>
        <v/>
      </c>
      <c r="V57" s="42">
        <f>IF(OR($A57="",$J57=""),"",$J57-MIN($J$8:$J$107))</f>
        <v/>
      </c>
      <c r="W57" s="22">
        <f>IF(OR($A57="",$J57=""),"",IF($J57=MIN($J$8:$J$107),"Beste Kondition",IF($J57&lt;=AVERAGE($J$8:$J$107),"Gut","Prüfen")))</f>
        <v/>
      </c>
      <c r="X57" s="4" t="n"/>
    </row>
    <row r="58">
      <c r="A58" s="11" t="n"/>
      <c r="B58" s="12" t="n"/>
      <c r="C58" s="12" t="n"/>
      <c r="D58" s="12" t="n"/>
      <c r="E58" s="12" t="n"/>
      <c r="F58" s="37" t="n"/>
      <c r="G58" s="37" t="n"/>
      <c r="H58" s="37" t="n"/>
      <c r="I58" s="38" t="n"/>
      <c r="J58" s="38" t="n"/>
      <c r="K58" s="15" t="n"/>
      <c r="L58" s="38" t="n"/>
      <c r="M58" s="15" t="n"/>
      <c r="N58" s="37" t="n"/>
      <c r="O58" s="37" t="n"/>
      <c r="P58" s="38" t="n"/>
      <c r="Q58" s="39">
        <f>IF(OR($A58="",$F58="",$J58="",$M58=""),"",IFERROR(PMT($J58/12,$M58*12,-$F58),0))</f>
        <v/>
      </c>
      <c r="R58" s="39">
        <f>IF(OR($A58="",$F58="",$I58=""),"",$F58*$I58)</f>
        <v/>
      </c>
      <c r="S58" s="39">
        <f>IF(OR($A58="",$Q58="",$R58=""),"",($Q58*12)-$R58)</f>
        <v/>
      </c>
      <c r="T58" s="39">
        <f>IF(OR($A58="",$Q58="",$M58=""),"",($Q58*$M58*12)-$F58+IFERROR($N58,0)+IFERROR($O58,0))</f>
        <v/>
      </c>
      <c r="U58" s="39">
        <f>IF(OR($A58="",$F58="",$I58="",$K58="",$Q58=""),"",IFERROR(-FV($I58/12,$K58*12,-$Q58,$F58),0))</f>
        <v/>
      </c>
      <c r="V58" s="40">
        <f>IF(OR($A58="",$J58=""),"",$J58-MIN($J$8:$J$107))</f>
        <v/>
      </c>
      <c r="W58" s="18">
        <f>IF(OR($A58="",$J58=""),"",IF($J58=MIN($J$8:$J$107),"Beste Kondition",IF($J58&lt;=AVERAGE($J$8:$J$107),"Gut","Prüfen")))</f>
        <v/>
      </c>
      <c r="X58" s="19" t="n"/>
    </row>
    <row r="59">
      <c r="A59" s="11" t="n"/>
      <c r="B59" s="12" t="n"/>
      <c r="C59" s="12" t="n"/>
      <c r="D59" s="12" t="n"/>
      <c r="E59" s="12" t="n"/>
      <c r="F59" s="37" t="n"/>
      <c r="G59" s="37" t="n"/>
      <c r="H59" s="37" t="n"/>
      <c r="I59" s="38" t="n"/>
      <c r="J59" s="38" t="n"/>
      <c r="K59" s="15" t="n"/>
      <c r="L59" s="38" t="n"/>
      <c r="M59" s="15" t="n"/>
      <c r="N59" s="37" t="n"/>
      <c r="O59" s="37" t="n"/>
      <c r="P59" s="38" t="n"/>
      <c r="Q59" s="41">
        <f>IF(OR($A59="",$F59="",$J59="",$M59=""),"",IFERROR(PMT($J59/12,$M59*12,-$F59),0))</f>
        <v/>
      </c>
      <c r="R59" s="41">
        <f>IF(OR($A59="",$F59="",$I59=""),"",$F59*$I59)</f>
        <v/>
      </c>
      <c r="S59" s="41">
        <f>IF(OR($A59="",$Q59="",$R59=""),"",($Q59*12)-$R59)</f>
        <v/>
      </c>
      <c r="T59" s="41">
        <f>IF(OR($A59="",$Q59="",$M59=""),"",($Q59*$M59*12)-$F59+IFERROR($N59,0)+IFERROR($O59,0))</f>
        <v/>
      </c>
      <c r="U59" s="41">
        <f>IF(OR($A59="",$F59="",$I59="",$K59="",$Q59=""),"",IFERROR(-FV($I59/12,$K59*12,-$Q59,$F59),0))</f>
        <v/>
      </c>
      <c r="V59" s="42">
        <f>IF(OR($A59="",$J59=""),"",$J59-MIN($J$8:$J$107))</f>
        <v/>
      </c>
      <c r="W59" s="22">
        <f>IF(OR($A59="",$J59=""),"",IF($J59=MIN($J$8:$J$107),"Beste Kondition",IF($J59&lt;=AVERAGE($J$8:$J$107),"Gut","Prüfen")))</f>
        <v/>
      </c>
      <c r="X59" s="4" t="n"/>
    </row>
    <row r="60">
      <c r="A60" s="11" t="n"/>
      <c r="B60" s="12" t="n"/>
      <c r="C60" s="12" t="n"/>
      <c r="D60" s="12" t="n"/>
      <c r="E60" s="12" t="n"/>
      <c r="F60" s="37" t="n"/>
      <c r="G60" s="37" t="n"/>
      <c r="H60" s="37" t="n"/>
      <c r="I60" s="38" t="n"/>
      <c r="J60" s="38" t="n"/>
      <c r="K60" s="15" t="n"/>
      <c r="L60" s="38" t="n"/>
      <c r="M60" s="15" t="n"/>
      <c r="N60" s="37" t="n"/>
      <c r="O60" s="37" t="n"/>
      <c r="P60" s="38" t="n"/>
      <c r="Q60" s="39">
        <f>IF(OR($A60="",$F60="",$J60="",$M60=""),"",IFERROR(PMT($J60/12,$M60*12,-$F60),0))</f>
        <v/>
      </c>
      <c r="R60" s="39">
        <f>IF(OR($A60="",$F60="",$I60=""),"",$F60*$I60)</f>
        <v/>
      </c>
      <c r="S60" s="39">
        <f>IF(OR($A60="",$Q60="",$R60=""),"",($Q60*12)-$R60)</f>
        <v/>
      </c>
      <c r="T60" s="39">
        <f>IF(OR($A60="",$Q60="",$M60=""),"",($Q60*$M60*12)-$F60+IFERROR($N60,0)+IFERROR($O60,0))</f>
        <v/>
      </c>
      <c r="U60" s="39">
        <f>IF(OR($A60="",$F60="",$I60="",$K60="",$Q60=""),"",IFERROR(-FV($I60/12,$K60*12,-$Q60,$F60),0))</f>
        <v/>
      </c>
      <c r="V60" s="40">
        <f>IF(OR($A60="",$J60=""),"",$J60-MIN($J$8:$J$107))</f>
        <v/>
      </c>
      <c r="W60" s="18">
        <f>IF(OR($A60="",$J60=""),"",IF($J60=MIN($J$8:$J$107),"Beste Kondition",IF($J60&lt;=AVERAGE($J$8:$J$107),"Gut","Prüfen")))</f>
        <v/>
      </c>
      <c r="X60" s="19" t="n"/>
    </row>
    <row r="61">
      <c r="A61" s="11" t="n"/>
      <c r="B61" s="12" t="n"/>
      <c r="C61" s="12" t="n"/>
      <c r="D61" s="12" t="n"/>
      <c r="E61" s="12" t="n"/>
      <c r="F61" s="37" t="n"/>
      <c r="G61" s="37" t="n"/>
      <c r="H61" s="37" t="n"/>
      <c r="I61" s="38" t="n"/>
      <c r="J61" s="38" t="n"/>
      <c r="K61" s="15" t="n"/>
      <c r="L61" s="38" t="n"/>
      <c r="M61" s="15" t="n"/>
      <c r="N61" s="37" t="n"/>
      <c r="O61" s="37" t="n"/>
      <c r="P61" s="38" t="n"/>
      <c r="Q61" s="41">
        <f>IF(OR($A61="",$F61="",$J61="",$M61=""),"",IFERROR(PMT($J61/12,$M61*12,-$F61),0))</f>
        <v/>
      </c>
      <c r="R61" s="41">
        <f>IF(OR($A61="",$F61="",$I61=""),"",$F61*$I61)</f>
        <v/>
      </c>
      <c r="S61" s="41">
        <f>IF(OR($A61="",$Q61="",$R61=""),"",($Q61*12)-$R61)</f>
        <v/>
      </c>
      <c r="T61" s="41">
        <f>IF(OR($A61="",$Q61="",$M61=""),"",($Q61*$M61*12)-$F61+IFERROR($N61,0)+IFERROR($O61,0))</f>
        <v/>
      </c>
      <c r="U61" s="41">
        <f>IF(OR($A61="",$F61="",$I61="",$K61="",$Q61=""),"",IFERROR(-FV($I61/12,$K61*12,-$Q61,$F61),0))</f>
        <v/>
      </c>
      <c r="V61" s="42">
        <f>IF(OR($A61="",$J61=""),"",$J61-MIN($J$8:$J$107))</f>
        <v/>
      </c>
      <c r="W61" s="22">
        <f>IF(OR($A61="",$J61=""),"",IF($J61=MIN($J$8:$J$107),"Beste Kondition",IF($J61&lt;=AVERAGE($J$8:$J$107),"Gut","Prüfen")))</f>
        <v/>
      </c>
      <c r="X61" s="4" t="n"/>
    </row>
    <row r="62">
      <c r="A62" s="11" t="n"/>
      <c r="B62" s="12" t="n"/>
      <c r="C62" s="12" t="n"/>
      <c r="D62" s="12" t="n"/>
      <c r="E62" s="12" t="n"/>
      <c r="F62" s="37" t="n"/>
      <c r="G62" s="37" t="n"/>
      <c r="H62" s="37" t="n"/>
      <c r="I62" s="38" t="n"/>
      <c r="J62" s="38" t="n"/>
      <c r="K62" s="15" t="n"/>
      <c r="L62" s="38" t="n"/>
      <c r="M62" s="15" t="n"/>
      <c r="N62" s="37" t="n"/>
      <c r="O62" s="37" t="n"/>
      <c r="P62" s="38" t="n"/>
      <c r="Q62" s="39">
        <f>IF(OR($A62="",$F62="",$J62="",$M62=""),"",IFERROR(PMT($J62/12,$M62*12,-$F62),0))</f>
        <v/>
      </c>
      <c r="R62" s="39">
        <f>IF(OR($A62="",$F62="",$I62=""),"",$F62*$I62)</f>
        <v/>
      </c>
      <c r="S62" s="39">
        <f>IF(OR($A62="",$Q62="",$R62=""),"",($Q62*12)-$R62)</f>
        <v/>
      </c>
      <c r="T62" s="39">
        <f>IF(OR($A62="",$Q62="",$M62=""),"",($Q62*$M62*12)-$F62+IFERROR($N62,0)+IFERROR($O62,0))</f>
        <v/>
      </c>
      <c r="U62" s="39">
        <f>IF(OR($A62="",$F62="",$I62="",$K62="",$Q62=""),"",IFERROR(-FV($I62/12,$K62*12,-$Q62,$F62),0))</f>
        <v/>
      </c>
      <c r="V62" s="40">
        <f>IF(OR($A62="",$J62=""),"",$J62-MIN($J$8:$J$107))</f>
        <v/>
      </c>
      <c r="W62" s="18">
        <f>IF(OR($A62="",$J62=""),"",IF($J62=MIN($J$8:$J$107),"Beste Kondition",IF($J62&lt;=AVERAGE($J$8:$J$107),"Gut","Prüfen")))</f>
        <v/>
      </c>
      <c r="X62" s="19" t="n"/>
    </row>
    <row r="63">
      <c r="A63" s="11" t="n"/>
      <c r="B63" s="12" t="n"/>
      <c r="C63" s="12" t="n"/>
      <c r="D63" s="12" t="n"/>
      <c r="E63" s="12" t="n"/>
      <c r="F63" s="37" t="n"/>
      <c r="G63" s="37" t="n"/>
      <c r="H63" s="37" t="n"/>
      <c r="I63" s="38" t="n"/>
      <c r="J63" s="38" t="n"/>
      <c r="K63" s="15" t="n"/>
      <c r="L63" s="38" t="n"/>
      <c r="M63" s="15" t="n"/>
      <c r="N63" s="37" t="n"/>
      <c r="O63" s="37" t="n"/>
      <c r="P63" s="38" t="n"/>
      <c r="Q63" s="41">
        <f>IF(OR($A63="",$F63="",$J63="",$M63=""),"",IFERROR(PMT($J63/12,$M63*12,-$F63),0))</f>
        <v/>
      </c>
      <c r="R63" s="41">
        <f>IF(OR($A63="",$F63="",$I63=""),"",$F63*$I63)</f>
        <v/>
      </c>
      <c r="S63" s="41">
        <f>IF(OR($A63="",$Q63="",$R63=""),"",($Q63*12)-$R63)</f>
        <v/>
      </c>
      <c r="T63" s="41">
        <f>IF(OR($A63="",$Q63="",$M63=""),"",($Q63*$M63*12)-$F63+IFERROR($N63,0)+IFERROR($O63,0))</f>
        <v/>
      </c>
      <c r="U63" s="41">
        <f>IF(OR($A63="",$F63="",$I63="",$K63="",$Q63=""),"",IFERROR(-FV($I63/12,$K63*12,-$Q63,$F63),0))</f>
        <v/>
      </c>
      <c r="V63" s="42">
        <f>IF(OR($A63="",$J63=""),"",$J63-MIN($J$8:$J$107))</f>
        <v/>
      </c>
      <c r="W63" s="22">
        <f>IF(OR($A63="",$J63=""),"",IF($J63=MIN($J$8:$J$107),"Beste Kondition",IF($J63&lt;=AVERAGE($J$8:$J$107),"Gut","Prüfen")))</f>
        <v/>
      </c>
      <c r="X63" s="4" t="n"/>
    </row>
    <row r="64">
      <c r="A64" s="11" t="n"/>
      <c r="B64" s="12" t="n"/>
      <c r="C64" s="12" t="n"/>
      <c r="D64" s="12" t="n"/>
      <c r="E64" s="12" t="n"/>
      <c r="F64" s="37" t="n"/>
      <c r="G64" s="37" t="n"/>
      <c r="H64" s="37" t="n"/>
      <c r="I64" s="38" t="n"/>
      <c r="J64" s="38" t="n"/>
      <c r="K64" s="15" t="n"/>
      <c r="L64" s="38" t="n"/>
      <c r="M64" s="15" t="n"/>
      <c r="N64" s="37" t="n"/>
      <c r="O64" s="37" t="n"/>
      <c r="P64" s="38" t="n"/>
      <c r="Q64" s="39">
        <f>IF(OR($A64="",$F64="",$J64="",$M64=""),"",IFERROR(PMT($J64/12,$M64*12,-$F64),0))</f>
        <v/>
      </c>
      <c r="R64" s="39">
        <f>IF(OR($A64="",$F64="",$I64=""),"",$F64*$I64)</f>
        <v/>
      </c>
      <c r="S64" s="39">
        <f>IF(OR($A64="",$Q64="",$R64=""),"",($Q64*12)-$R64)</f>
        <v/>
      </c>
      <c r="T64" s="39">
        <f>IF(OR($A64="",$Q64="",$M64=""),"",($Q64*$M64*12)-$F64+IFERROR($N64,0)+IFERROR($O64,0))</f>
        <v/>
      </c>
      <c r="U64" s="39">
        <f>IF(OR($A64="",$F64="",$I64="",$K64="",$Q64=""),"",IFERROR(-FV($I64/12,$K64*12,-$Q64,$F64),0))</f>
        <v/>
      </c>
      <c r="V64" s="40">
        <f>IF(OR($A64="",$J64=""),"",$J64-MIN($J$8:$J$107))</f>
        <v/>
      </c>
      <c r="W64" s="18">
        <f>IF(OR($A64="",$J64=""),"",IF($J64=MIN($J$8:$J$107),"Beste Kondition",IF($J64&lt;=AVERAGE($J$8:$J$107),"Gut","Prüfen")))</f>
        <v/>
      </c>
      <c r="X64" s="19" t="n"/>
    </row>
    <row r="65">
      <c r="A65" s="11" t="n"/>
      <c r="B65" s="12" t="n"/>
      <c r="C65" s="12" t="n"/>
      <c r="D65" s="12" t="n"/>
      <c r="E65" s="12" t="n"/>
      <c r="F65" s="37" t="n"/>
      <c r="G65" s="37" t="n"/>
      <c r="H65" s="37" t="n"/>
      <c r="I65" s="38" t="n"/>
      <c r="J65" s="38" t="n"/>
      <c r="K65" s="15" t="n"/>
      <c r="L65" s="38" t="n"/>
      <c r="M65" s="15" t="n"/>
      <c r="N65" s="37" t="n"/>
      <c r="O65" s="37" t="n"/>
      <c r="P65" s="38" t="n"/>
      <c r="Q65" s="41">
        <f>IF(OR($A65="",$F65="",$J65="",$M65=""),"",IFERROR(PMT($J65/12,$M65*12,-$F65),0))</f>
        <v/>
      </c>
      <c r="R65" s="41">
        <f>IF(OR($A65="",$F65="",$I65=""),"",$F65*$I65)</f>
        <v/>
      </c>
      <c r="S65" s="41">
        <f>IF(OR($A65="",$Q65="",$R65=""),"",($Q65*12)-$R65)</f>
        <v/>
      </c>
      <c r="T65" s="41">
        <f>IF(OR($A65="",$Q65="",$M65=""),"",($Q65*$M65*12)-$F65+IFERROR($N65,0)+IFERROR($O65,0))</f>
        <v/>
      </c>
      <c r="U65" s="41">
        <f>IF(OR($A65="",$F65="",$I65="",$K65="",$Q65=""),"",IFERROR(-FV($I65/12,$K65*12,-$Q65,$F65),0))</f>
        <v/>
      </c>
      <c r="V65" s="42">
        <f>IF(OR($A65="",$J65=""),"",$J65-MIN($J$8:$J$107))</f>
        <v/>
      </c>
      <c r="W65" s="22">
        <f>IF(OR($A65="",$J65=""),"",IF($J65=MIN($J$8:$J$107),"Beste Kondition",IF($J65&lt;=AVERAGE($J$8:$J$107),"Gut","Prüfen")))</f>
        <v/>
      </c>
      <c r="X65" s="4" t="n"/>
    </row>
    <row r="66">
      <c r="A66" s="11" t="n"/>
      <c r="B66" s="12" t="n"/>
      <c r="C66" s="12" t="n"/>
      <c r="D66" s="12" t="n"/>
      <c r="E66" s="12" t="n"/>
      <c r="F66" s="37" t="n"/>
      <c r="G66" s="37" t="n"/>
      <c r="H66" s="37" t="n"/>
      <c r="I66" s="38" t="n"/>
      <c r="J66" s="38" t="n"/>
      <c r="K66" s="15" t="n"/>
      <c r="L66" s="38" t="n"/>
      <c r="M66" s="15" t="n"/>
      <c r="N66" s="37" t="n"/>
      <c r="O66" s="37" t="n"/>
      <c r="P66" s="38" t="n"/>
      <c r="Q66" s="39">
        <f>IF(OR($A66="",$F66="",$J66="",$M66=""),"",IFERROR(PMT($J66/12,$M66*12,-$F66),0))</f>
        <v/>
      </c>
      <c r="R66" s="39">
        <f>IF(OR($A66="",$F66="",$I66=""),"",$F66*$I66)</f>
        <v/>
      </c>
      <c r="S66" s="39">
        <f>IF(OR($A66="",$Q66="",$R66=""),"",($Q66*12)-$R66)</f>
        <v/>
      </c>
      <c r="T66" s="39">
        <f>IF(OR($A66="",$Q66="",$M66=""),"",($Q66*$M66*12)-$F66+IFERROR($N66,0)+IFERROR($O66,0))</f>
        <v/>
      </c>
      <c r="U66" s="39">
        <f>IF(OR($A66="",$F66="",$I66="",$K66="",$Q66=""),"",IFERROR(-FV($I66/12,$K66*12,-$Q66,$F66),0))</f>
        <v/>
      </c>
      <c r="V66" s="40">
        <f>IF(OR($A66="",$J66=""),"",$J66-MIN($J$8:$J$107))</f>
        <v/>
      </c>
      <c r="W66" s="18">
        <f>IF(OR($A66="",$J66=""),"",IF($J66=MIN($J$8:$J$107),"Beste Kondition",IF($J66&lt;=AVERAGE($J$8:$J$107),"Gut","Prüfen")))</f>
        <v/>
      </c>
      <c r="X66" s="19" t="n"/>
    </row>
    <row r="67">
      <c r="A67" s="11" t="n"/>
      <c r="B67" s="12" t="n"/>
      <c r="C67" s="12" t="n"/>
      <c r="D67" s="12" t="n"/>
      <c r="E67" s="12" t="n"/>
      <c r="F67" s="37" t="n"/>
      <c r="G67" s="37" t="n"/>
      <c r="H67" s="37" t="n"/>
      <c r="I67" s="38" t="n"/>
      <c r="J67" s="38" t="n"/>
      <c r="K67" s="15" t="n"/>
      <c r="L67" s="38" t="n"/>
      <c r="M67" s="15" t="n"/>
      <c r="N67" s="37" t="n"/>
      <c r="O67" s="37" t="n"/>
      <c r="P67" s="38" t="n"/>
      <c r="Q67" s="41">
        <f>IF(OR($A67="",$F67="",$J67="",$M67=""),"",IFERROR(PMT($J67/12,$M67*12,-$F67),0))</f>
        <v/>
      </c>
      <c r="R67" s="41">
        <f>IF(OR($A67="",$F67="",$I67=""),"",$F67*$I67)</f>
        <v/>
      </c>
      <c r="S67" s="41">
        <f>IF(OR($A67="",$Q67="",$R67=""),"",($Q67*12)-$R67)</f>
        <v/>
      </c>
      <c r="T67" s="41">
        <f>IF(OR($A67="",$Q67="",$M67=""),"",($Q67*$M67*12)-$F67+IFERROR($N67,0)+IFERROR($O67,0))</f>
        <v/>
      </c>
      <c r="U67" s="41">
        <f>IF(OR($A67="",$F67="",$I67="",$K67="",$Q67=""),"",IFERROR(-FV($I67/12,$K67*12,-$Q67,$F67),0))</f>
        <v/>
      </c>
      <c r="V67" s="42">
        <f>IF(OR($A67="",$J67=""),"",$J67-MIN($J$8:$J$107))</f>
        <v/>
      </c>
      <c r="W67" s="22">
        <f>IF(OR($A67="",$J67=""),"",IF($J67=MIN($J$8:$J$107),"Beste Kondition",IF($J67&lt;=AVERAGE($J$8:$J$107),"Gut","Prüfen")))</f>
        <v/>
      </c>
      <c r="X67" s="4" t="n"/>
    </row>
    <row r="68">
      <c r="A68" s="11" t="n"/>
      <c r="B68" s="12" t="n"/>
      <c r="C68" s="12" t="n"/>
      <c r="D68" s="12" t="n"/>
      <c r="E68" s="12" t="n"/>
      <c r="F68" s="37" t="n"/>
      <c r="G68" s="37" t="n"/>
      <c r="H68" s="37" t="n"/>
      <c r="I68" s="38" t="n"/>
      <c r="J68" s="38" t="n"/>
      <c r="K68" s="15" t="n"/>
      <c r="L68" s="38" t="n"/>
      <c r="M68" s="15" t="n"/>
      <c r="N68" s="37" t="n"/>
      <c r="O68" s="37" t="n"/>
      <c r="P68" s="38" t="n"/>
      <c r="Q68" s="39">
        <f>IF(OR($A68="",$F68="",$J68="",$M68=""),"",IFERROR(PMT($J68/12,$M68*12,-$F68),0))</f>
        <v/>
      </c>
      <c r="R68" s="39">
        <f>IF(OR($A68="",$F68="",$I68=""),"",$F68*$I68)</f>
        <v/>
      </c>
      <c r="S68" s="39">
        <f>IF(OR($A68="",$Q68="",$R68=""),"",($Q68*12)-$R68)</f>
        <v/>
      </c>
      <c r="T68" s="39">
        <f>IF(OR($A68="",$Q68="",$M68=""),"",($Q68*$M68*12)-$F68+IFERROR($N68,0)+IFERROR($O68,0))</f>
        <v/>
      </c>
      <c r="U68" s="39">
        <f>IF(OR($A68="",$F68="",$I68="",$K68="",$Q68=""),"",IFERROR(-FV($I68/12,$K68*12,-$Q68,$F68),0))</f>
        <v/>
      </c>
      <c r="V68" s="40">
        <f>IF(OR($A68="",$J68=""),"",$J68-MIN($J$8:$J$107))</f>
        <v/>
      </c>
      <c r="W68" s="18">
        <f>IF(OR($A68="",$J68=""),"",IF($J68=MIN($J$8:$J$107),"Beste Kondition",IF($J68&lt;=AVERAGE($J$8:$J$107),"Gut","Prüfen")))</f>
        <v/>
      </c>
      <c r="X68" s="19" t="n"/>
    </row>
    <row r="69">
      <c r="A69" s="11" t="n"/>
      <c r="B69" s="12" t="n"/>
      <c r="C69" s="12" t="n"/>
      <c r="D69" s="12" t="n"/>
      <c r="E69" s="12" t="n"/>
      <c r="F69" s="37" t="n"/>
      <c r="G69" s="37" t="n"/>
      <c r="H69" s="37" t="n"/>
      <c r="I69" s="38" t="n"/>
      <c r="J69" s="38" t="n"/>
      <c r="K69" s="15" t="n"/>
      <c r="L69" s="38" t="n"/>
      <c r="M69" s="15" t="n"/>
      <c r="N69" s="37" t="n"/>
      <c r="O69" s="37" t="n"/>
      <c r="P69" s="38" t="n"/>
      <c r="Q69" s="41">
        <f>IF(OR($A69="",$F69="",$J69="",$M69=""),"",IFERROR(PMT($J69/12,$M69*12,-$F69),0))</f>
        <v/>
      </c>
      <c r="R69" s="41">
        <f>IF(OR($A69="",$F69="",$I69=""),"",$F69*$I69)</f>
        <v/>
      </c>
      <c r="S69" s="41">
        <f>IF(OR($A69="",$Q69="",$R69=""),"",($Q69*12)-$R69)</f>
        <v/>
      </c>
      <c r="T69" s="41">
        <f>IF(OR($A69="",$Q69="",$M69=""),"",($Q69*$M69*12)-$F69+IFERROR($N69,0)+IFERROR($O69,0))</f>
        <v/>
      </c>
      <c r="U69" s="41">
        <f>IF(OR($A69="",$F69="",$I69="",$K69="",$Q69=""),"",IFERROR(-FV($I69/12,$K69*12,-$Q69,$F69),0))</f>
        <v/>
      </c>
      <c r="V69" s="42">
        <f>IF(OR($A69="",$J69=""),"",$J69-MIN($J$8:$J$107))</f>
        <v/>
      </c>
      <c r="W69" s="22">
        <f>IF(OR($A69="",$J69=""),"",IF($J69=MIN($J$8:$J$107),"Beste Kondition",IF($J69&lt;=AVERAGE($J$8:$J$107),"Gut","Prüfen")))</f>
        <v/>
      </c>
      <c r="X69" s="4" t="n"/>
    </row>
    <row r="70">
      <c r="A70" s="11" t="n"/>
      <c r="B70" s="12" t="n"/>
      <c r="C70" s="12" t="n"/>
      <c r="D70" s="12" t="n"/>
      <c r="E70" s="12" t="n"/>
      <c r="F70" s="37" t="n"/>
      <c r="G70" s="37" t="n"/>
      <c r="H70" s="37" t="n"/>
      <c r="I70" s="38" t="n"/>
      <c r="J70" s="38" t="n"/>
      <c r="K70" s="15" t="n"/>
      <c r="L70" s="38" t="n"/>
      <c r="M70" s="15" t="n"/>
      <c r="N70" s="37" t="n"/>
      <c r="O70" s="37" t="n"/>
      <c r="P70" s="38" t="n"/>
      <c r="Q70" s="39">
        <f>IF(OR($A70="",$F70="",$J70="",$M70=""),"",IFERROR(PMT($J70/12,$M70*12,-$F70),0))</f>
        <v/>
      </c>
      <c r="R70" s="39">
        <f>IF(OR($A70="",$F70="",$I70=""),"",$F70*$I70)</f>
        <v/>
      </c>
      <c r="S70" s="39">
        <f>IF(OR($A70="",$Q70="",$R70=""),"",($Q70*12)-$R70)</f>
        <v/>
      </c>
      <c r="T70" s="39">
        <f>IF(OR($A70="",$Q70="",$M70=""),"",($Q70*$M70*12)-$F70+IFERROR($N70,0)+IFERROR($O70,0))</f>
        <v/>
      </c>
      <c r="U70" s="39">
        <f>IF(OR($A70="",$F70="",$I70="",$K70="",$Q70=""),"",IFERROR(-FV($I70/12,$K70*12,-$Q70,$F70),0))</f>
        <v/>
      </c>
      <c r="V70" s="40">
        <f>IF(OR($A70="",$J70=""),"",$J70-MIN($J$8:$J$107))</f>
        <v/>
      </c>
      <c r="W70" s="18">
        <f>IF(OR($A70="",$J70=""),"",IF($J70=MIN($J$8:$J$107),"Beste Kondition",IF($J70&lt;=AVERAGE($J$8:$J$107),"Gut","Prüfen")))</f>
        <v/>
      </c>
      <c r="X70" s="19" t="n"/>
    </row>
    <row r="71">
      <c r="A71" s="11" t="n"/>
      <c r="B71" s="12" t="n"/>
      <c r="C71" s="12" t="n"/>
      <c r="D71" s="12" t="n"/>
      <c r="E71" s="12" t="n"/>
      <c r="F71" s="37" t="n"/>
      <c r="G71" s="37" t="n"/>
      <c r="H71" s="37" t="n"/>
      <c r="I71" s="38" t="n"/>
      <c r="J71" s="38" t="n"/>
      <c r="K71" s="15" t="n"/>
      <c r="L71" s="38" t="n"/>
      <c r="M71" s="15" t="n"/>
      <c r="N71" s="37" t="n"/>
      <c r="O71" s="37" t="n"/>
      <c r="P71" s="38" t="n"/>
      <c r="Q71" s="41">
        <f>IF(OR($A71="",$F71="",$J71="",$M71=""),"",IFERROR(PMT($J71/12,$M71*12,-$F71),0))</f>
        <v/>
      </c>
      <c r="R71" s="41">
        <f>IF(OR($A71="",$F71="",$I71=""),"",$F71*$I71)</f>
        <v/>
      </c>
      <c r="S71" s="41">
        <f>IF(OR($A71="",$Q71="",$R71=""),"",($Q71*12)-$R71)</f>
        <v/>
      </c>
      <c r="T71" s="41">
        <f>IF(OR($A71="",$Q71="",$M71=""),"",($Q71*$M71*12)-$F71+IFERROR($N71,0)+IFERROR($O71,0))</f>
        <v/>
      </c>
      <c r="U71" s="41">
        <f>IF(OR($A71="",$F71="",$I71="",$K71="",$Q71=""),"",IFERROR(-FV($I71/12,$K71*12,-$Q71,$F71),0))</f>
        <v/>
      </c>
      <c r="V71" s="42">
        <f>IF(OR($A71="",$J71=""),"",$J71-MIN($J$8:$J$107))</f>
        <v/>
      </c>
      <c r="W71" s="22">
        <f>IF(OR($A71="",$J71=""),"",IF($J71=MIN($J$8:$J$107),"Beste Kondition",IF($J71&lt;=AVERAGE($J$8:$J$107),"Gut","Prüfen")))</f>
        <v/>
      </c>
      <c r="X71" s="4" t="n"/>
    </row>
    <row r="72">
      <c r="A72" s="11" t="n"/>
      <c r="B72" s="12" t="n"/>
      <c r="C72" s="12" t="n"/>
      <c r="D72" s="12" t="n"/>
      <c r="E72" s="12" t="n"/>
      <c r="F72" s="37" t="n"/>
      <c r="G72" s="37" t="n"/>
      <c r="H72" s="37" t="n"/>
      <c r="I72" s="38" t="n"/>
      <c r="J72" s="38" t="n"/>
      <c r="K72" s="15" t="n"/>
      <c r="L72" s="38" t="n"/>
      <c r="M72" s="15" t="n"/>
      <c r="N72" s="37" t="n"/>
      <c r="O72" s="37" t="n"/>
      <c r="P72" s="38" t="n"/>
      <c r="Q72" s="39">
        <f>IF(OR($A72="",$F72="",$J72="",$M72=""),"",IFERROR(PMT($J72/12,$M72*12,-$F72),0))</f>
        <v/>
      </c>
      <c r="R72" s="39">
        <f>IF(OR($A72="",$F72="",$I72=""),"",$F72*$I72)</f>
        <v/>
      </c>
      <c r="S72" s="39">
        <f>IF(OR($A72="",$Q72="",$R72=""),"",($Q72*12)-$R72)</f>
        <v/>
      </c>
      <c r="T72" s="39">
        <f>IF(OR($A72="",$Q72="",$M72=""),"",($Q72*$M72*12)-$F72+IFERROR($N72,0)+IFERROR($O72,0))</f>
        <v/>
      </c>
      <c r="U72" s="39">
        <f>IF(OR($A72="",$F72="",$I72="",$K72="",$Q72=""),"",IFERROR(-FV($I72/12,$K72*12,-$Q72,$F72),0))</f>
        <v/>
      </c>
      <c r="V72" s="40">
        <f>IF(OR($A72="",$J72=""),"",$J72-MIN($J$8:$J$107))</f>
        <v/>
      </c>
      <c r="W72" s="18">
        <f>IF(OR($A72="",$J72=""),"",IF($J72=MIN($J$8:$J$107),"Beste Kondition",IF($J72&lt;=AVERAGE($J$8:$J$107),"Gut","Prüfen")))</f>
        <v/>
      </c>
      <c r="X72" s="19" t="n"/>
    </row>
    <row r="73">
      <c r="A73" s="11" t="n"/>
      <c r="B73" s="12" t="n"/>
      <c r="C73" s="12" t="n"/>
      <c r="D73" s="12" t="n"/>
      <c r="E73" s="12" t="n"/>
      <c r="F73" s="37" t="n"/>
      <c r="G73" s="37" t="n"/>
      <c r="H73" s="37" t="n"/>
      <c r="I73" s="38" t="n"/>
      <c r="J73" s="38" t="n"/>
      <c r="K73" s="15" t="n"/>
      <c r="L73" s="38" t="n"/>
      <c r="M73" s="15" t="n"/>
      <c r="N73" s="37" t="n"/>
      <c r="O73" s="37" t="n"/>
      <c r="P73" s="38" t="n"/>
      <c r="Q73" s="41">
        <f>IF(OR($A73="",$F73="",$J73="",$M73=""),"",IFERROR(PMT($J73/12,$M73*12,-$F73),0))</f>
        <v/>
      </c>
      <c r="R73" s="41">
        <f>IF(OR($A73="",$F73="",$I73=""),"",$F73*$I73)</f>
        <v/>
      </c>
      <c r="S73" s="41">
        <f>IF(OR($A73="",$Q73="",$R73=""),"",($Q73*12)-$R73)</f>
        <v/>
      </c>
      <c r="T73" s="41">
        <f>IF(OR($A73="",$Q73="",$M73=""),"",($Q73*$M73*12)-$F73+IFERROR($N73,0)+IFERROR($O73,0))</f>
        <v/>
      </c>
      <c r="U73" s="41">
        <f>IF(OR($A73="",$F73="",$I73="",$K73="",$Q73=""),"",IFERROR(-FV($I73/12,$K73*12,-$Q73,$F73),0))</f>
        <v/>
      </c>
      <c r="V73" s="42">
        <f>IF(OR($A73="",$J73=""),"",$J73-MIN($J$8:$J$107))</f>
        <v/>
      </c>
      <c r="W73" s="22">
        <f>IF(OR($A73="",$J73=""),"",IF($J73=MIN($J$8:$J$107),"Beste Kondition",IF($J73&lt;=AVERAGE($J$8:$J$107),"Gut","Prüfen")))</f>
        <v/>
      </c>
      <c r="X73" s="4" t="n"/>
    </row>
    <row r="74">
      <c r="A74" s="11" t="n"/>
      <c r="B74" s="12" t="n"/>
      <c r="C74" s="12" t="n"/>
      <c r="D74" s="12" t="n"/>
      <c r="E74" s="12" t="n"/>
      <c r="F74" s="37" t="n"/>
      <c r="G74" s="37" t="n"/>
      <c r="H74" s="37" t="n"/>
      <c r="I74" s="38" t="n"/>
      <c r="J74" s="38" t="n"/>
      <c r="K74" s="15" t="n"/>
      <c r="L74" s="38" t="n"/>
      <c r="M74" s="15" t="n"/>
      <c r="N74" s="37" t="n"/>
      <c r="O74" s="37" t="n"/>
      <c r="P74" s="38" t="n"/>
      <c r="Q74" s="39">
        <f>IF(OR($A74="",$F74="",$J74="",$M74=""),"",IFERROR(PMT($J74/12,$M74*12,-$F74),0))</f>
        <v/>
      </c>
      <c r="R74" s="39">
        <f>IF(OR($A74="",$F74="",$I74=""),"",$F74*$I74)</f>
        <v/>
      </c>
      <c r="S74" s="39">
        <f>IF(OR($A74="",$Q74="",$R74=""),"",($Q74*12)-$R74)</f>
        <v/>
      </c>
      <c r="T74" s="39">
        <f>IF(OR($A74="",$Q74="",$M74=""),"",($Q74*$M74*12)-$F74+IFERROR($N74,0)+IFERROR($O74,0))</f>
        <v/>
      </c>
      <c r="U74" s="39">
        <f>IF(OR($A74="",$F74="",$I74="",$K74="",$Q74=""),"",IFERROR(-FV($I74/12,$K74*12,-$Q74,$F74),0))</f>
        <v/>
      </c>
      <c r="V74" s="40">
        <f>IF(OR($A74="",$J74=""),"",$J74-MIN($J$8:$J$107))</f>
        <v/>
      </c>
      <c r="W74" s="18">
        <f>IF(OR($A74="",$J74=""),"",IF($J74=MIN($J$8:$J$107),"Beste Kondition",IF($J74&lt;=AVERAGE($J$8:$J$107),"Gut","Prüfen")))</f>
        <v/>
      </c>
      <c r="X74" s="19" t="n"/>
    </row>
    <row r="75">
      <c r="A75" s="11" t="n"/>
      <c r="B75" s="12" t="n"/>
      <c r="C75" s="12" t="n"/>
      <c r="D75" s="12" t="n"/>
      <c r="E75" s="12" t="n"/>
      <c r="F75" s="37" t="n"/>
      <c r="G75" s="37" t="n"/>
      <c r="H75" s="37" t="n"/>
      <c r="I75" s="38" t="n"/>
      <c r="J75" s="38" t="n"/>
      <c r="K75" s="15" t="n"/>
      <c r="L75" s="38" t="n"/>
      <c r="M75" s="15" t="n"/>
      <c r="N75" s="37" t="n"/>
      <c r="O75" s="37" t="n"/>
      <c r="P75" s="38" t="n"/>
      <c r="Q75" s="41">
        <f>IF(OR($A75="",$F75="",$J75="",$M75=""),"",IFERROR(PMT($J75/12,$M75*12,-$F75),0))</f>
        <v/>
      </c>
      <c r="R75" s="41">
        <f>IF(OR($A75="",$F75="",$I75=""),"",$F75*$I75)</f>
        <v/>
      </c>
      <c r="S75" s="41">
        <f>IF(OR($A75="",$Q75="",$R75=""),"",($Q75*12)-$R75)</f>
        <v/>
      </c>
      <c r="T75" s="41">
        <f>IF(OR($A75="",$Q75="",$M75=""),"",($Q75*$M75*12)-$F75+IFERROR($N75,0)+IFERROR($O75,0))</f>
        <v/>
      </c>
      <c r="U75" s="41">
        <f>IF(OR($A75="",$F75="",$I75="",$K75="",$Q75=""),"",IFERROR(-FV($I75/12,$K75*12,-$Q75,$F75),0))</f>
        <v/>
      </c>
      <c r="V75" s="42">
        <f>IF(OR($A75="",$J75=""),"",$J75-MIN($J$8:$J$107))</f>
        <v/>
      </c>
      <c r="W75" s="22">
        <f>IF(OR($A75="",$J75=""),"",IF($J75=MIN($J$8:$J$107),"Beste Kondition",IF($J75&lt;=AVERAGE($J$8:$J$107),"Gut","Prüfen")))</f>
        <v/>
      </c>
      <c r="X75" s="4" t="n"/>
    </row>
    <row r="76">
      <c r="A76" s="11" t="n"/>
      <c r="B76" s="12" t="n"/>
      <c r="C76" s="12" t="n"/>
      <c r="D76" s="12" t="n"/>
      <c r="E76" s="12" t="n"/>
      <c r="F76" s="37" t="n"/>
      <c r="G76" s="37" t="n"/>
      <c r="H76" s="37" t="n"/>
      <c r="I76" s="38" t="n"/>
      <c r="J76" s="38" t="n"/>
      <c r="K76" s="15" t="n"/>
      <c r="L76" s="38" t="n"/>
      <c r="M76" s="15" t="n"/>
      <c r="N76" s="37" t="n"/>
      <c r="O76" s="37" t="n"/>
      <c r="P76" s="38" t="n"/>
      <c r="Q76" s="39">
        <f>IF(OR($A76="",$F76="",$J76="",$M76=""),"",IFERROR(PMT($J76/12,$M76*12,-$F76),0))</f>
        <v/>
      </c>
      <c r="R76" s="39">
        <f>IF(OR($A76="",$F76="",$I76=""),"",$F76*$I76)</f>
        <v/>
      </c>
      <c r="S76" s="39">
        <f>IF(OR($A76="",$Q76="",$R76=""),"",($Q76*12)-$R76)</f>
        <v/>
      </c>
      <c r="T76" s="39">
        <f>IF(OR($A76="",$Q76="",$M76=""),"",($Q76*$M76*12)-$F76+IFERROR($N76,0)+IFERROR($O76,0))</f>
        <v/>
      </c>
      <c r="U76" s="39">
        <f>IF(OR($A76="",$F76="",$I76="",$K76="",$Q76=""),"",IFERROR(-FV($I76/12,$K76*12,-$Q76,$F76),0))</f>
        <v/>
      </c>
      <c r="V76" s="40">
        <f>IF(OR($A76="",$J76=""),"",$J76-MIN($J$8:$J$107))</f>
        <v/>
      </c>
      <c r="W76" s="18">
        <f>IF(OR($A76="",$J76=""),"",IF($J76=MIN($J$8:$J$107),"Beste Kondition",IF($J76&lt;=AVERAGE($J$8:$J$107),"Gut","Prüfen")))</f>
        <v/>
      </c>
      <c r="X76" s="19" t="n"/>
    </row>
    <row r="77">
      <c r="A77" s="11" t="n"/>
      <c r="B77" s="12" t="n"/>
      <c r="C77" s="12" t="n"/>
      <c r="D77" s="12" t="n"/>
      <c r="E77" s="12" t="n"/>
      <c r="F77" s="37" t="n"/>
      <c r="G77" s="37" t="n"/>
      <c r="H77" s="37" t="n"/>
      <c r="I77" s="38" t="n"/>
      <c r="J77" s="38" t="n"/>
      <c r="K77" s="15" t="n"/>
      <c r="L77" s="38" t="n"/>
      <c r="M77" s="15" t="n"/>
      <c r="N77" s="37" t="n"/>
      <c r="O77" s="37" t="n"/>
      <c r="P77" s="38" t="n"/>
      <c r="Q77" s="41">
        <f>IF(OR($A77="",$F77="",$J77="",$M77=""),"",IFERROR(PMT($J77/12,$M77*12,-$F77),0))</f>
        <v/>
      </c>
      <c r="R77" s="41">
        <f>IF(OR($A77="",$F77="",$I77=""),"",$F77*$I77)</f>
        <v/>
      </c>
      <c r="S77" s="41">
        <f>IF(OR($A77="",$Q77="",$R77=""),"",($Q77*12)-$R77)</f>
        <v/>
      </c>
      <c r="T77" s="41">
        <f>IF(OR($A77="",$Q77="",$M77=""),"",($Q77*$M77*12)-$F77+IFERROR($N77,0)+IFERROR($O77,0))</f>
        <v/>
      </c>
      <c r="U77" s="41">
        <f>IF(OR($A77="",$F77="",$I77="",$K77="",$Q77=""),"",IFERROR(-FV($I77/12,$K77*12,-$Q77,$F77),0))</f>
        <v/>
      </c>
      <c r="V77" s="42">
        <f>IF(OR($A77="",$J77=""),"",$J77-MIN($J$8:$J$107))</f>
        <v/>
      </c>
      <c r="W77" s="22">
        <f>IF(OR($A77="",$J77=""),"",IF($J77=MIN($J$8:$J$107),"Beste Kondition",IF($J77&lt;=AVERAGE($J$8:$J$107),"Gut","Prüfen")))</f>
        <v/>
      </c>
      <c r="X77" s="4" t="n"/>
    </row>
    <row r="78">
      <c r="A78" s="11" t="n"/>
      <c r="B78" s="12" t="n"/>
      <c r="C78" s="12" t="n"/>
      <c r="D78" s="12" t="n"/>
      <c r="E78" s="12" t="n"/>
      <c r="F78" s="37" t="n"/>
      <c r="G78" s="37" t="n"/>
      <c r="H78" s="37" t="n"/>
      <c r="I78" s="38" t="n"/>
      <c r="J78" s="38" t="n"/>
      <c r="K78" s="15" t="n"/>
      <c r="L78" s="38" t="n"/>
      <c r="M78" s="15" t="n"/>
      <c r="N78" s="37" t="n"/>
      <c r="O78" s="37" t="n"/>
      <c r="P78" s="38" t="n"/>
      <c r="Q78" s="39">
        <f>IF(OR($A78="",$F78="",$J78="",$M78=""),"",IFERROR(PMT($J78/12,$M78*12,-$F78),0))</f>
        <v/>
      </c>
      <c r="R78" s="39">
        <f>IF(OR($A78="",$F78="",$I78=""),"",$F78*$I78)</f>
        <v/>
      </c>
      <c r="S78" s="39">
        <f>IF(OR($A78="",$Q78="",$R78=""),"",($Q78*12)-$R78)</f>
        <v/>
      </c>
      <c r="T78" s="39">
        <f>IF(OR($A78="",$Q78="",$M78=""),"",($Q78*$M78*12)-$F78+IFERROR($N78,0)+IFERROR($O78,0))</f>
        <v/>
      </c>
      <c r="U78" s="39">
        <f>IF(OR($A78="",$F78="",$I78="",$K78="",$Q78=""),"",IFERROR(-FV($I78/12,$K78*12,-$Q78,$F78),0))</f>
        <v/>
      </c>
      <c r="V78" s="40">
        <f>IF(OR($A78="",$J78=""),"",$J78-MIN($J$8:$J$107))</f>
        <v/>
      </c>
      <c r="W78" s="18">
        <f>IF(OR($A78="",$J78=""),"",IF($J78=MIN($J$8:$J$107),"Beste Kondition",IF($J78&lt;=AVERAGE($J$8:$J$107),"Gut","Prüfen")))</f>
        <v/>
      </c>
      <c r="X78" s="19" t="n"/>
    </row>
    <row r="79">
      <c r="A79" s="11" t="n"/>
      <c r="B79" s="12" t="n"/>
      <c r="C79" s="12" t="n"/>
      <c r="D79" s="12" t="n"/>
      <c r="E79" s="12" t="n"/>
      <c r="F79" s="37" t="n"/>
      <c r="G79" s="37" t="n"/>
      <c r="H79" s="37" t="n"/>
      <c r="I79" s="38" t="n"/>
      <c r="J79" s="38" t="n"/>
      <c r="K79" s="15" t="n"/>
      <c r="L79" s="38" t="n"/>
      <c r="M79" s="15" t="n"/>
      <c r="N79" s="37" t="n"/>
      <c r="O79" s="37" t="n"/>
      <c r="P79" s="38" t="n"/>
      <c r="Q79" s="41">
        <f>IF(OR($A79="",$F79="",$J79="",$M79=""),"",IFERROR(PMT($J79/12,$M79*12,-$F79),0))</f>
        <v/>
      </c>
      <c r="R79" s="41">
        <f>IF(OR($A79="",$F79="",$I79=""),"",$F79*$I79)</f>
        <v/>
      </c>
      <c r="S79" s="41">
        <f>IF(OR($A79="",$Q79="",$R79=""),"",($Q79*12)-$R79)</f>
        <v/>
      </c>
      <c r="T79" s="41">
        <f>IF(OR($A79="",$Q79="",$M79=""),"",($Q79*$M79*12)-$F79+IFERROR($N79,0)+IFERROR($O79,0))</f>
        <v/>
      </c>
      <c r="U79" s="41">
        <f>IF(OR($A79="",$F79="",$I79="",$K79="",$Q79=""),"",IFERROR(-FV($I79/12,$K79*12,-$Q79,$F79),0))</f>
        <v/>
      </c>
      <c r="V79" s="42">
        <f>IF(OR($A79="",$J79=""),"",$J79-MIN($J$8:$J$107))</f>
        <v/>
      </c>
      <c r="W79" s="22">
        <f>IF(OR($A79="",$J79=""),"",IF($J79=MIN($J$8:$J$107),"Beste Kondition",IF($J79&lt;=AVERAGE($J$8:$J$107),"Gut","Prüfen")))</f>
        <v/>
      </c>
      <c r="X79" s="4" t="n"/>
    </row>
    <row r="80">
      <c r="A80" s="11" t="n"/>
      <c r="B80" s="12" t="n"/>
      <c r="C80" s="12" t="n"/>
      <c r="D80" s="12" t="n"/>
      <c r="E80" s="12" t="n"/>
      <c r="F80" s="37" t="n"/>
      <c r="G80" s="37" t="n"/>
      <c r="H80" s="37" t="n"/>
      <c r="I80" s="38" t="n"/>
      <c r="J80" s="38" t="n"/>
      <c r="K80" s="15" t="n"/>
      <c r="L80" s="38" t="n"/>
      <c r="M80" s="15" t="n"/>
      <c r="N80" s="37" t="n"/>
      <c r="O80" s="37" t="n"/>
      <c r="P80" s="38" t="n"/>
      <c r="Q80" s="39">
        <f>IF(OR($A80="",$F80="",$J80="",$M80=""),"",IFERROR(PMT($J80/12,$M80*12,-$F80),0))</f>
        <v/>
      </c>
      <c r="R80" s="39">
        <f>IF(OR($A80="",$F80="",$I80=""),"",$F80*$I80)</f>
        <v/>
      </c>
      <c r="S80" s="39">
        <f>IF(OR($A80="",$Q80="",$R80=""),"",($Q80*12)-$R80)</f>
        <v/>
      </c>
      <c r="T80" s="39">
        <f>IF(OR($A80="",$Q80="",$M80=""),"",($Q80*$M80*12)-$F80+IFERROR($N80,0)+IFERROR($O80,0))</f>
        <v/>
      </c>
      <c r="U80" s="39">
        <f>IF(OR($A80="",$F80="",$I80="",$K80="",$Q80=""),"",IFERROR(-FV($I80/12,$K80*12,-$Q80,$F80),0))</f>
        <v/>
      </c>
      <c r="V80" s="40">
        <f>IF(OR($A80="",$J80=""),"",$J80-MIN($J$8:$J$107))</f>
        <v/>
      </c>
      <c r="W80" s="18">
        <f>IF(OR($A80="",$J80=""),"",IF($J80=MIN($J$8:$J$107),"Beste Kondition",IF($J80&lt;=AVERAGE($J$8:$J$107),"Gut","Prüfen")))</f>
        <v/>
      </c>
      <c r="X80" s="19" t="n"/>
    </row>
    <row r="81">
      <c r="A81" s="11" t="n"/>
      <c r="B81" s="12" t="n"/>
      <c r="C81" s="12" t="n"/>
      <c r="D81" s="12" t="n"/>
      <c r="E81" s="12" t="n"/>
      <c r="F81" s="37" t="n"/>
      <c r="G81" s="37" t="n"/>
      <c r="H81" s="37" t="n"/>
      <c r="I81" s="38" t="n"/>
      <c r="J81" s="38" t="n"/>
      <c r="K81" s="15" t="n"/>
      <c r="L81" s="38" t="n"/>
      <c r="M81" s="15" t="n"/>
      <c r="N81" s="37" t="n"/>
      <c r="O81" s="37" t="n"/>
      <c r="P81" s="38" t="n"/>
      <c r="Q81" s="41">
        <f>IF(OR($A81="",$F81="",$J81="",$M81=""),"",IFERROR(PMT($J81/12,$M81*12,-$F81),0))</f>
        <v/>
      </c>
      <c r="R81" s="41">
        <f>IF(OR($A81="",$F81="",$I81=""),"",$F81*$I81)</f>
        <v/>
      </c>
      <c r="S81" s="41">
        <f>IF(OR($A81="",$Q81="",$R81=""),"",($Q81*12)-$R81)</f>
        <v/>
      </c>
      <c r="T81" s="41">
        <f>IF(OR($A81="",$Q81="",$M81=""),"",($Q81*$M81*12)-$F81+IFERROR($N81,0)+IFERROR($O81,0))</f>
        <v/>
      </c>
      <c r="U81" s="41">
        <f>IF(OR($A81="",$F81="",$I81="",$K81="",$Q81=""),"",IFERROR(-FV($I81/12,$K81*12,-$Q81,$F81),0))</f>
        <v/>
      </c>
      <c r="V81" s="42">
        <f>IF(OR($A81="",$J81=""),"",$J81-MIN($J$8:$J$107))</f>
        <v/>
      </c>
      <c r="W81" s="22">
        <f>IF(OR($A81="",$J81=""),"",IF($J81=MIN($J$8:$J$107),"Beste Kondition",IF($J81&lt;=AVERAGE($J$8:$J$107),"Gut","Prüfen")))</f>
        <v/>
      </c>
      <c r="X81" s="4" t="n"/>
    </row>
    <row r="82">
      <c r="A82" s="11" t="n"/>
      <c r="B82" s="12" t="n"/>
      <c r="C82" s="12" t="n"/>
      <c r="D82" s="12" t="n"/>
      <c r="E82" s="12" t="n"/>
      <c r="F82" s="37" t="n"/>
      <c r="G82" s="37" t="n"/>
      <c r="H82" s="37" t="n"/>
      <c r="I82" s="38" t="n"/>
      <c r="J82" s="38" t="n"/>
      <c r="K82" s="15" t="n"/>
      <c r="L82" s="38" t="n"/>
      <c r="M82" s="15" t="n"/>
      <c r="N82" s="37" t="n"/>
      <c r="O82" s="37" t="n"/>
      <c r="P82" s="38" t="n"/>
      <c r="Q82" s="39">
        <f>IF(OR($A82="",$F82="",$J82="",$M82=""),"",IFERROR(PMT($J82/12,$M82*12,-$F82),0))</f>
        <v/>
      </c>
      <c r="R82" s="39">
        <f>IF(OR($A82="",$F82="",$I82=""),"",$F82*$I82)</f>
        <v/>
      </c>
      <c r="S82" s="39">
        <f>IF(OR($A82="",$Q82="",$R82=""),"",($Q82*12)-$R82)</f>
        <v/>
      </c>
      <c r="T82" s="39">
        <f>IF(OR($A82="",$Q82="",$M82=""),"",($Q82*$M82*12)-$F82+IFERROR($N82,0)+IFERROR($O82,0))</f>
        <v/>
      </c>
      <c r="U82" s="39">
        <f>IF(OR($A82="",$F82="",$I82="",$K82="",$Q82=""),"",IFERROR(-FV($I82/12,$K82*12,-$Q82,$F82),0))</f>
        <v/>
      </c>
      <c r="V82" s="40">
        <f>IF(OR($A82="",$J82=""),"",$J82-MIN($J$8:$J$107))</f>
        <v/>
      </c>
      <c r="W82" s="18">
        <f>IF(OR($A82="",$J82=""),"",IF($J82=MIN($J$8:$J$107),"Beste Kondition",IF($J82&lt;=AVERAGE($J$8:$J$107),"Gut","Prüfen")))</f>
        <v/>
      </c>
      <c r="X82" s="19" t="n"/>
    </row>
    <row r="83">
      <c r="A83" s="11" t="n"/>
      <c r="B83" s="12" t="n"/>
      <c r="C83" s="12" t="n"/>
      <c r="D83" s="12" t="n"/>
      <c r="E83" s="12" t="n"/>
      <c r="F83" s="37" t="n"/>
      <c r="G83" s="37" t="n"/>
      <c r="H83" s="37" t="n"/>
      <c r="I83" s="38" t="n"/>
      <c r="J83" s="38" t="n"/>
      <c r="K83" s="15" t="n"/>
      <c r="L83" s="38" t="n"/>
      <c r="M83" s="15" t="n"/>
      <c r="N83" s="37" t="n"/>
      <c r="O83" s="37" t="n"/>
      <c r="P83" s="38" t="n"/>
      <c r="Q83" s="41">
        <f>IF(OR($A83="",$F83="",$J83="",$M83=""),"",IFERROR(PMT($J83/12,$M83*12,-$F83),0))</f>
        <v/>
      </c>
      <c r="R83" s="41">
        <f>IF(OR($A83="",$F83="",$I83=""),"",$F83*$I83)</f>
        <v/>
      </c>
      <c r="S83" s="41">
        <f>IF(OR($A83="",$Q83="",$R83=""),"",($Q83*12)-$R83)</f>
        <v/>
      </c>
      <c r="T83" s="41">
        <f>IF(OR($A83="",$Q83="",$M83=""),"",($Q83*$M83*12)-$F83+IFERROR($N83,0)+IFERROR($O83,0))</f>
        <v/>
      </c>
      <c r="U83" s="41">
        <f>IF(OR($A83="",$F83="",$I83="",$K83="",$Q83=""),"",IFERROR(-FV($I83/12,$K83*12,-$Q83,$F83),0))</f>
        <v/>
      </c>
      <c r="V83" s="42">
        <f>IF(OR($A83="",$J83=""),"",$J83-MIN($J$8:$J$107))</f>
        <v/>
      </c>
      <c r="W83" s="22">
        <f>IF(OR($A83="",$J83=""),"",IF($J83=MIN($J$8:$J$107),"Beste Kondition",IF($J83&lt;=AVERAGE($J$8:$J$107),"Gut","Prüfen")))</f>
        <v/>
      </c>
      <c r="X83" s="4" t="n"/>
    </row>
    <row r="84">
      <c r="A84" s="11" t="n"/>
      <c r="B84" s="12" t="n"/>
      <c r="C84" s="12" t="n"/>
      <c r="D84" s="12" t="n"/>
      <c r="E84" s="12" t="n"/>
      <c r="F84" s="37" t="n"/>
      <c r="G84" s="37" t="n"/>
      <c r="H84" s="37" t="n"/>
      <c r="I84" s="38" t="n"/>
      <c r="J84" s="38" t="n"/>
      <c r="K84" s="15" t="n"/>
      <c r="L84" s="38" t="n"/>
      <c r="M84" s="15" t="n"/>
      <c r="N84" s="37" t="n"/>
      <c r="O84" s="37" t="n"/>
      <c r="P84" s="38" t="n"/>
      <c r="Q84" s="39">
        <f>IF(OR($A84="",$F84="",$J84="",$M84=""),"",IFERROR(PMT($J84/12,$M84*12,-$F84),0))</f>
        <v/>
      </c>
      <c r="R84" s="39">
        <f>IF(OR($A84="",$F84="",$I84=""),"",$F84*$I84)</f>
        <v/>
      </c>
      <c r="S84" s="39">
        <f>IF(OR($A84="",$Q84="",$R84=""),"",($Q84*12)-$R84)</f>
        <v/>
      </c>
      <c r="T84" s="39">
        <f>IF(OR($A84="",$Q84="",$M84=""),"",($Q84*$M84*12)-$F84+IFERROR($N84,0)+IFERROR($O84,0))</f>
        <v/>
      </c>
      <c r="U84" s="39">
        <f>IF(OR($A84="",$F84="",$I84="",$K84="",$Q84=""),"",IFERROR(-FV($I84/12,$K84*12,-$Q84,$F84),0))</f>
        <v/>
      </c>
      <c r="V84" s="40">
        <f>IF(OR($A84="",$J84=""),"",$J84-MIN($J$8:$J$107))</f>
        <v/>
      </c>
      <c r="W84" s="18">
        <f>IF(OR($A84="",$J84=""),"",IF($J84=MIN($J$8:$J$107),"Beste Kondition",IF($J84&lt;=AVERAGE($J$8:$J$107),"Gut","Prüfen")))</f>
        <v/>
      </c>
      <c r="X84" s="19" t="n"/>
    </row>
    <row r="85">
      <c r="A85" s="11" t="n"/>
      <c r="B85" s="12" t="n"/>
      <c r="C85" s="12" t="n"/>
      <c r="D85" s="12" t="n"/>
      <c r="E85" s="12" t="n"/>
      <c r="F85" s="37" t="n"/>
      <c r="G85" s="37" t="n"/>
      <c r="H85" s="37" t="n"/>
      <c r="I85" s="38" t="n"/>
      <c r="J85" s="38" t="n"/>
      <c r="K85" s="15" t="n"/>
      <c r="L85" s="38" t="n"/>
      <c r="M85" s="15" t="n"/>
      <c r="N85" s="37" t="n"/>
      <c r="O85" s="37" t="n"/>
      <c r="P85" s="38" t="n"/>
      <c r="Q85" s="41">
        <f>IF(OR($A85="",$F85="",$J85="",$M85=""),"",IFERROR(PMT($J85/12,$M85*12,-$F85),0))</f>
        <v/>
      </c>
      <c r="R85" s="41">
        <f>IF(OR($A85="",$F85="",$I85=""),"",$F85*$I85)</f>
        <v/>
      </c>
      <c r="S85" s="41">
        <f>IF(OR($A85="",$Q85="",$R85=""),"",($Q85*12)-$R85)</f>
        <v/>
      </c>
      <c r="T85" s="41">
        <f>IF(OR($A85="",$Q85="",$M85=""),"",($Q85*$M85*12)-$F85+IFERROR($N85,0)+IFERROR($O85,0))</f>
        <v/>
      </c>
      <c r="U85" s="41">
        <f>IF(OR($A85="",$F85="",$I85="",$K85="",$Q85=""),"",IFERROR(-FV($I85/12,$K85*12,-$Q85,$F85),0))</f>
        <v/>
      </c>
      <c r="V85" s="42">
        <f>IF(OR($A85="",$J85=""),"",$J85-MIN($J$8:$J$107))</f>
        <v/>
      </c>
      <c r="W85" s="22">
        <f>IF(OR($A85="",$J85=""),"",IF($J85=MIN($J$8:$J$107),"Beste Kondition",IF($J85&lt;=AVERAGE($J$8:$J$107),"Gut","Prüfen")))</f>
        <v/>
      </c>
      <c r="X85" s="4" t="n"/>
    </row>
    <row r="86">
      <c r="A86" s="11" t="n"/>
      <c r="B86" s="12" t="n"/>
      <c r="C86" s="12" t="n"/>
      <c r="D86" s="12" t="n"/>
      <c r="E86" s="12" t="n"/>
      <c r="F86" s="37" t="n"/>
      <c r="G86" s="37" t="n"/>
      <c r="H86" s="37" t="n"/>
      <c r="I86" s="38" t="n"/>
      <c r="J86" s="38" t="n"/>
      <c r="K86" s="15" t="n"/>
      <c r="L86" s="38" t="n"/>
      <c r="M86" s="15" t="n"/>
      <c r="N86" s="37" t="n"/>
      <c r="O86" s="37" t="n"/>
      <c r="P86" s="38" t="n"/>
      <c r="Q86" s="39">
        <f>IF(OR($A86="",$F86="",$J86="",$M86=""),"",IFERROR(PMT($J86/12,$M86*12,-$F86),0))</f>
        <v/>
      </c>
      <c r="R86" s="39">
        <f>IF(OR($A86="",$F86="",$I86=""),"",$F86*$I86)</f>
        <v/>
      </c>
      <c r="S86" s="39">
        <f>IF(OR($A86="",$Q86="",$R86=""),"",($Q86*12)-$R86)</f>
        <v/>
      </c>
      <c r="T86" s="39">
        <f>IF(OR($A86="",$Q86="",$M86=""),"",($Q86*$M86*12)-$F86+IFERROR($N86,0)+IFERROR($O86,0))</f>
        <v/>
      </c>
      <c r="U86" s="39">
        <f>IF(OR($A86="",$F86="",$I86="",$K86="",$Q86=""),"",IFERROR(-FV($I86/12,$K86*12,-$Q86,$F86),0))</f>
        <v/>
      </c>
      <c r="V86" s="40">
        <f>IF(OR($A86="",$J86=""),"",$J86-MIN($J$8:$J$107))</f>
        <v/>
      </c>
      <c r="W86" s="18">
        <f>IF(OR($A86="",$J86=""),"",IF($J86=MIN($J$8:$J$107),"Beste Kondition",IF($J86&lt;=AVERAGE($J$8:$J$107),"Gut","Prüfen")))</f>
        <v/>
      </c>
      <c r="X86" s="19" t="n"/>
    </row>
    <row r="87">
      <c r="A87" s="11" t="n"/>
      <c r="B87" s="12" t="n"/>
      <c r="C87" s="12" t="n"/>
      <c r="D87" s="12" t="n"/>
      <c r="E87" s="12" t="n"/>
      <c r="F87" s="37" t="n"/>
      <c r="G87" s="37" t="n"/>
      <c r="H87" s="37" t="n"/>
      <c r="I87" s="38" t="n"/>
      <c r="J87" s="38" t="n"/>
      <c r="K87" s="15" t="n"/>
      <c r="L87" s="38" t="n"/>
      <c r="M87" s="15" t="n"/>
      <c r="N87" s="37" t="n"/>
      <c r="O87" s="37" t="n"/>
      <c r="P87" s="38" t="n"/>
      <c r="Q87" s="41">
        <f>IF(OR($A87="",$F87="",$J87="",$M87=""),"",IFERROR(PMT($J87/12,$M87*12,-$F87),0))</f>
        <v/>
      </c>
      <c r="R87" s="41">
        <f>IF(OR($A87="",$F87="",$I87=""),"",$F87*$I87)</f>
        <v/>
      </c>
      <c r="S87" s="41">
        <f>IF(OR($A87="",$Q87="",$R87=""),"",($Q87*12)-$R87)</f>
        <v/>
      </c>
      <c r="T87" s="41">
        <f>IF(OR($A87="",$Q87="",$M87=""),"",($Q87*$M87*12)-$F87+IFERROR($N87,0)+IFERROR($O87,0))</f>
        <v/>
      </c>
      <c r="U87" s="41">
        <f>IF(OR($A87="",$F87="",$I87="",$K87="",$Q87=""),"",IFERROR(-FV($I87/12,$K87*12,-$Q87,$F87),0))</f>
        <v/>
      </c>
      <c r="V87" s="42">
        <f>IF(OR($A87="",$J87=""),"",$J87-MIN($J$8:$J$107))</f>
        <v/>
      </c>
      <c r="W87" s="22">
        <f>IF(OR($A87="",$J87=""),"",IF($J87=MIN($J$8:$J$107),"Beste Kondition",IF($J87&lt;=AVERAGE($J$8:$J$107),"Gut","Prüfen")))</f>
        <v/>
      </c>
      <c r="X87" s="4" t="n"/>
    </row>
    <row r="88">
      <c r="A88" s="11" t="n"/>
      <c r="B88" s="12" t="n"/>
      <c r="C88" s="12" t="n"/>
      <c r="D88" s="12" t="n"/>
      <c r="E88" s="12" t="n"/>
      <c r="F88" s="37" t="n"/>
      <c r="G88" s="37" t="n"/>
      <c r="H88" s="37" t="n"/>
      <c r="I88" s="38" t="n"/>
      <c r="J88" s="38" t="n"/>
      <c r="K88" s="15" t="n"/>
      <c r="L88" s="38" t="n"/>
      <c r="M88" s="15" t="n"/>
      <c r="N88" s="37" t="n"/>
      <c r="O88" s="37" t="n"/>
      <c r="P88" s="38" t="n"/>
      <c r="Q88" s="39">
        <f>IF(OR($A88="",$F88="",$J88="",$M88=""),"",IFERROR(PMT($J88/12,$M88*12,-$F88),0))</f>
        <v/>
      </c>
      <c r="R88" s="39">
        <f>IF(OR($A88="",$F88="",$I88=""),"",$F88*$I88)</f>
        <v/>
      </c>
      <c r="S88" s="39">
        <f>IF(OR($A88="",$Q88="",$R88=""),"",($Q88*12)-$R88)</f>
        <v/>
      </c>
      <c r="T88" s="39">
        <f>IF(OR($A88="",$Q88="",$M88=""),"",($Q88*$M88*12)-$F88+IFERROR($N88,0)+IFERROR($O88,0))</f>
        <v/>
      </c>
      <c r="U88" s="39">
        <f>IF(OR($A88="",$F88="",$I88="",$K88="",$Q88=""),"",IFERROR(-FV($I88/12,$K88*12,-$Q88,$F88),0))</f>
        <v/>
      </c>
      <c r="V88" s="40">
        <f>IF(OR($A88="",$J88=""),"",$J88-MIN($J$8:$J$107))</f>
        <v/>
      </c>
      <c r="W88" s="18">
        <f>IF(OR($A88="",$J88=""),"",IF($J88=MIN($J$8:$J$107),"Beste Kondition",IF($J88&lt;=AVERAGE($J$8:$J$107),"Gut","Prüfen")))</f>
        <v/>
      </c>
      <c r="X88" s="19" t="n"/>
    </row>
    <row r="89">
      <c r="A89" s="11" t="n"/>
      <c r="B89" s="12" t="n"/>
      <c r="C89" s="12" t="n"/>
      <c r="D89" s="12" t="n"/>
      <c r="E89" s="12" t="n"/>
      <c r="F89" s="37" t="n"/>
      <c r="G89" s="37" t="n"/>
      <c r="H89" s="37" t="n"/>
      <c r="I89" s="38" t="n"/>
      <c r="J89" s="38" t="n"/>
      <c r="K89" s="15" t="n"/>
      <c r="L89" s="38" t="n"/>
      <c r="M89" s="15" t="n"/>
      <c r="N89" s="37" t="n"/>
      <c r="O89" s="37" t="n"/>
      <c r="P89" s="38" t="n"/>
      <c r="Q89" s="41">
        <f>IF(OR($A89="",$F89="",$J89="",$M89=""),"",IFERROR(PMT($J89/12,$M89*12,-$F89),0))</f>
        <v/>
      </c>
      <c r="R89" s="41">
        <f>IF(OR($A89="",$F89="",$I89=""),"",$F89*$I89)</f>
        <v/>
      </c>
      <c r="S89" s="41">
        <f>IF(OR($A89="",$Q89="",$R89=""),"",($Q89*12)-$R89)</f>
        <v/>
      </c>
      <c r="T89" s="41">
        <f>IF(OR($A89="",$Q89="",$M89=""),"",($Q89*$M89*12)-$F89+IFERROR($N89,0)+IFERROR($O89,0))</f>
        <v/>
      </c>
      <c r="U89" s="41">
        <f>IF(OR($A89="",$F89="",$I89="",$K89="",$Q89=""),"",IFERROR(-FV($I89/12,$K89*12,-$Q89,$F89),0))</f>
        <v/>
      </c>
      <c r="V89" s="42">
        <f>IF(OR($A89="",$J89=""),"",$J89-MIN($J$8:$J$107))</f>
        <v/>
      </c>
      <c r="W89" s="22">
        <f>IF(OR($A89="",$J89=""),"",IF($J89=MIN($J$8:$J$107),"Beste Kondition",IF($J89&lt;=AVERAGE($J$8:$J$107),"Gut","Prüfen")))</f>
        <v/>
      </c>
      <c r="X89" s="4" t="n"/>
    </row>
    <row r="90">
      <c r="A90" s="11" t="n"/>
      <c r="B90" s="12" t="n"/>
      <c r="C90" s="12" t="n"/>
      <c r="D90" s="12" t="n"/>
      <c r="E90" s="12" t="n"/>
      <c r="F90" s="37" t="n"/>
      <c r="G90" s="37" t="n"/>
      <c r="H90" s="37" t="n"/>
      <c r="I90" s="38" t="n"/>
      <c r="J90" s="38" t="n"/>
      <c r="K90" s="15" t="n"/>
      <c r="L90" s="38" t="n"/>
      <c r="M90" s="15" t="n"/>
      <c r="N90" s="37" t="n"/>
      <c r="O90" s="37" t="n"/>
      <c r="P90" s="38" t="n"/>
      <c r="Q90" s="39">
        <f>IF(OR($A90="",$F90="",$J90="",$M90=""),"",IFERROR(PMT($J90/12,$M90*12,-$F90),0))</f>
        <v/>
      </c>
      <c r="R90" s="39">
        <f>IF(OR($A90="",$F90="",$I90=""),"",$F90*$I90)</f>
        <v/>
      </c>
      <c r="S90" s="39">
        <f>IF(OR($A90="",$Q90="",$R90=""),"",($Q90*12)-$R90)</f>
        <v/>
      </c>
      <c r="T90" s="39">
        <f>IF(OR($A90="",$Q90="",$M90=""),"",($Q90*$M90*12)-$F90+IFERROR($N90,0)+IFERROR($O90,0))</f>
        <v/>
      </c>
      <c r="U90" s="39">
        <f>IF(OR($A90="",$F90="",$I90="",$K90="",$Q90=""),"",IFERROR(-FV($I90/12,$K90*12,-$Q90,$F90),0))</f>
        <v/>
      </c>
      <c r="V90" s="40">
        <f>IF(OR($A90="",$J90=""),"",$J90-MIN($J$8:$J$107))</f>
        <v/>
      </c>
      <c r="W90" s="18">
        <f>IF(OR($A90="",$J90=""),"",IF($J90=MIN($J$8:$J$107),"Beste Kondition",IF($J90&lt;=AVERAGE($J$8:$J$107),"Gut","Prüfen")))</f>
        <v/>
      </c>
      <c r="X90" s="19" t="n"/>
    </row>
    <row r="91">
      <c r="A91" s="11" t="n"/>
      <c r="B91" s="12" t="n"/>
      <c r="C91" s="12" t="n"/>
      <c r="D91" s="12" t="n"/>
      <c r="E91" s="12" t="n"/>
      <c r="F91" s="37" t="n"/>
      <c r="G91" s="37" t="n"/>
      <c r="H91" s="37" t="n"/>
      <c r="I91" s="38" t="n"/>
      <c r="J91" s="38" t="n"/>
      <c r="K91" s="15" t="n"/>
      <c r="L91" s="38" t="n"/>
      <c r="M91" s="15" t="n"/>
      <c r="N91" s="37" t="n"/>
      <c r="O91" s="37" t="n"/>
      <c r="P91" s="38" t="n"/>
      <c r="Q91" s="41">
        <f>IF(OR($A91="",$F91="",$J91="",$M91=""),"",IFERROR(PMT($J91/12,$M91*12,-$F91),0))</f>
        <v/>
      </c>
      <c r="R91" s="41">
        <f>IF(OR($A91="",$F91="",$I91=""),"",$F91*$I91)</f>
        <v/>
      </c>
      <c r="S91" s="41">
        <f>IF(OR($A91="",$Q91="",$R91=""),"",($Q91*12)-$R91)</f>
        <v/>
      </c>
      <c r="T91" s="41">
        <f>IF(OR($A91="",$Q91="",$M91=""),"",($Q91*$M91*12)-$F91+IFERROR($N91,0)+IFERROR($O91,0))</f>
        <v/>
      </c>
      <c r="U91" s="41">
        <f>IF(OR($A91="",$F91="",$I91="",$K91="",$Q91=""),"",IFERROR(-FV($I91/12,$K91*12,-$Q91,$F91),0))</f>
        <v/>
      </c>
      <c r="V91" s="42">
        <f>IF(OR($A91="",$J91=""),"",$J91-MIN($J$8:$J$107))</f>
        <v/>
      </c>
      <c r="W91" s="22">
        <f>IF(OR($A91="",$J91=""),"",IF($J91=MIN($J$8:$J$107),"Beste Kondition",IF($J91&lt;=AVERAGE($J$8:$J$107),"Gut","Prüfen")))</f>
        <v/>
      </c>
      <c r="X91" s="4" t="n"/>
    </row>
    <row r="92">
      <c r="A92" s="11" t="n"/>
      <c r="B92" s="12" t="n"/>
      <c r="C92" s="12" t="n"/>
      <c r="D92" s="12" t="n"/>
      <c r="E92" s="12" t="n"/>
      <c r="F92" s="37" t="n"/>
      <c r="G92" s="37" t="n"/>
      <c r="H92" s="37" t="n"/>
      <c r="I92" s="38" t="n"/>
      <c r="J92" s="38" t="n"/>
      <c r="K92" s="15" t="n"/>
      <c r="L92" s="38" t="n"/>
      <c r="M92" s="15" t="n"/>
      <c r="N92" s="37" t="n"/>
      <c r="O92" s="37" t="n"/>
      <c r="P92" s="38" t="n"/>
      <c r="Q92" s="39">
        <f>IF(OR($A92="",$F92="",$J92="",$M92=""),"",IFERROR(PMT($J92/12,$M92*12,-$F92),0))</f>
        <v/>
      </c>
      <c r="R92" s="39">
        <f>IF(OR($A92="",$F92="",$I92=""),"",$F92*$I92)</f>
        <v/>
      </c>
      <c r="S92" s="39">
        <f>IF(OR($A92="",$Q92="",$R92=""),"",($Q92*12)-$R92)</f>
        <v/>
      </c>
      <c r="T92" s="39">
        <f>IF(OR($A92="",$Q92="",$M92=""),"",($Q92*$M92*12)-$F92+IFERROR($N92,0)+IFERROR($O92,0))</f>
        <v/>
      </c>
      <c r="U92" s="39">
        <f>IF(OR($A92="",$F92="",$I92="",$K92="",$Q92=""),"",IFERROR(-FV($I92/12,$K92*12,-$Q92,$F92),0))</f>
        <v/>
      </c>
      <c r="V92" s="40">
        <f>IF(OR($A92="",$J92=""),"",$J92-MIN($J$8:$J$107))</f>
        <v/>
      </c>
      <c r="W92" s="18">
        <f>IF(OR($A92="",$J92=""),"",IF($J92=MIN($J$8:$J$107),"Beste Kondition",IF($J92&lt;=AVERAGE($J$8:$J$107),"Gut","Prüfen")))</f>
        <v/>
      </c>
      <c r="X92" s="19" t="n"/>
    </row>
    <row r="93">
      <c r="A93" s="11" t="n"/>
      <c r="B93" s="12" t="n"/>
      <c r="C93" s="12" t="n"/>
      <c r="D93" s="12" t="n"/>
      <c r="E93" s="12" t="n"/>
      <c r="F93" s="37" t="n"/>
      <c r="G93" s="37" t="n"/>
      <c r="H93" s="37" t="n"/>
      <c r="I93" s="38" t="n"/>
      <c r="J93" s="38" t="n"/>
      <c r="K93" s="15" t="n"/>
      <c r="L93" s="38" t="n"/>
      <c r="M93" s="15" t="n"/>
      <c r="N93" s="37" t="n"/>
      <c r="O93" s="37" t="n"/>
      <c r="P93" s="38" t="n"/>
      <c r="Q93" s="41">
        <f>IF(OR($A93="",$F93="",$J93="",$M93=""),"",IFERROR(PMT($J93/12,$M93*12,-$F93),0))</f>
        <v/>
      </c>
      <c r="R93" s="41">
        <f>IF(OR($A93="",$F93="",$I93=""),"",$F93*$I93)</f>
        <v/>
      </c>
      <c r="S93" s="41">
        <f>IF(OR($A93="",$Q93="",$R93=""),"",($Q93*12)-$R93)</f>
        <v/>
      </c>
      <c r="T93" s="41">
        <f>IF(OR($A93="",$Q93="",$M93=""),"",($Q93*$M93*12)-$F93+IFERROR($N93,0)+IFERROR($O93,0))</f>
        <v/>
      </c>
      <c r="U93" s="41">
        <f>IF(OR($A93="",$F93="",$I93="",$K93="",$Q93=""),"",IFERROR(-FV($I93/12,$K93*12,-$Q93,$F93),0))</f>
        <v/>
      </c>
      <c r="V93" s="42">
        <f>IF(OR($A93="",$J93=""),"",$J93-MIN($J$8:$J$107))</f>
        <v/>
      </c>
      <c r="W93" s="22">
        <f>IF(OR($A93="",$J93=""),"",IF($J93=MIN($J$8:$J$107),"Beste Kondition",IF($J93&lt;=AVERAGE($J$8:$J$107),"Gut","Prüfen")))</f>
        <v/>
      </c>
      <c r="X93" s="4" t="n"/>
    </row>
    <row r="94">
      <c r="A94" s="11" t="n"/>
      <c r="B94" s="12" t="n"/>
      <c r="C94" s="12" t="n"/>
      <c r="D94" s="12" t="n"/>
      <c r="E94" s="12" t="n"/>
      <c r="F94" s="37" t="n"/>
      <c r="G94" s="37" t="n"/>
      <c r="H94" s="37" t="n"/>
      <c r="I94" s="38" t="n"/>
      <c r="J94" s="38" t="n"/>
      <c r="K94" s="15" t="n"/>
      <c r="L94" s="38" t="n"/>
      <c r="M94" s="15" t="n"/>
      <c r="N94" s="37" t="n"/>
      <c r="O94" s="37" t="n"/>
      <c r="P94" s="38" t="n"/>
      <c r="Q94" s="39">
        <f>IF(OR($A94="",$F94="",$J94="",$M94=""),"",IFERROR(PMT($J94/12,$M94*12,-$F94),0))</f>
        <v/>
      </c>
      <c r="R94" s="39">
        <f>IF(OR($A94="",$F94="",$I94=""),"",$F94*$I94)</f>
        <v/>
      </c>
      <c r="S94" s="39">
        <f>IF(OR($A94="",$Q94="",$R94=""),"",($Q94*12)-$R94)</f>
        <v/>
      </c>
      <c r="T94" s="39">
        <f>IF(OR($A94="",$Q94="",$M94=""),"",($Q94*$M94*12)-$F94+IFERROR($N94,0)+IFERROR($O94,0))</f>
        <v/>
      </c>
      <c r="U94" s="39">
        <f>IF(OR($A94="",$F94="",$I94="",$K94="",$Q94=""),"",IFERROR(-FV($I94/12,$K94*12,-$Q94,$F94),0))</f>
        <v/>
      </c>
      <c r="V94" s="40">
        <f>IF(OR($A94="",$J94=""),"",$J94-MIN($J$8:$J$107))</f>
        <v/>
      </c>
      <c r="W94" s="18">
        <f>IF(OR($A94="",$J94=""),"",IF($J94=MIN($J$8:$J$107),"Beste Kondition",IF($J94&lt;=AVERAGE($J$8:$J$107),"Gut","Prüfen")))</f>
        <v/>
      </c>
      <c r="X94" s="19" t="n"/>
    </row>
    <row r="95">
      <c r="A95" s="11" t="n"/>
      <c r="B95" s="12" t="n"/>
      <c r="C95" s="12" t="n"/>
      <c r="D95" s="12" t="n"/>
      <c r="E95" s="12" t="n"/>
      <c r="F95" s="37" t="n"/>
      <c r="G95" s="37" t="n"/>
      <c r="H95" s="37" t="n"/>
      <c r="I95" s="38" t="n"/>
      <c r="J95" s="38" t="n"/>
      <c r="K95" s="15" t="n"/>
      <c r="L95" s="38" t="n"/>
      <c r="M95" s="15" t="n"/>
      <c r="N95" s="37" t="n"/>
      <c r="O95" s="37" t="n"/>
      <c r="P95" s="38" t="n"/>
      <c r="Q95" s="41">
        <f>IF(OR($A95="",$F95="",$J95="",$M95=""),"",IFERROR(PMT($J95/12,$M95*12,-$F95),0))</f>
        <v/>
      </c>
      <c r="R95" s="41">
        <f>IF(OR($A95="",$F95="",$I95=""),"",$F95*$I95)</f>
        <v/>
      </c>
      <c r="S95" s="41">
        <f>IF(OR($A95="",$Q95="",$R95=""),"",($Q95*12)-$R95)</f>
        <v/>
      </c>
      <c r="T95" s="41">
        <f>IF(OR($A95="",$Q95="",$M95=""),"",($Q95*$M95*12)-$F95+IFERROR($N95,0)+IFERROR($O95,0))</f>
        <v/>
      </c>
      <c r="U95" s="41">
        <f>IF(OR($A95="",$F95="",$I95="",$K95="",$Q95=""),"",IFERROR(-FV($I95/12,$K95*12,-$Q95,$F95),0))</f>
        <v/>
      </c>
      <c r="V95" s="42">
        <f>IF(OR($A95="",$J95=""),"",$J95-MIN($J$8:$J$107))</f>
        <v/>
      </c>
      <c r="W95" s="22">
        <f>IF(OR($A95="",$J95=""),"",IF($J95=MIN($J$8:$J$107),"Beste Kondition",IF($J95&lt;=AVERAGE($J$8:$J$107),"Gut","Prüfen")))</f>
        <v/>
      </c>
      <c r="X95" s="4" t="n"/>
    </row>
    <row r="96">
      <c r="A96" s="11" t="n"/>
      <c r="B96" s="12" t="n"/>
      <c r="C96" s="12" t="n"/>
      <c r="D96" s="12" t="n"/>
      <c r="E96" s="12" t="n"/>
      <c r="F96" s="37" t="n"/>
      <c r="G96" s="37" t="n"/>
      <c r="H96" s="37" t="n"/>
      <c r="I96" s="38" t="n"/>
      <c r="J96" s="38" t="n"/>
      <c r="K96" s="15" t="n"/>
      <c r="L96" s="38" t="n"/>
      <c r="M96" s="15" t="n"/>
      <c r="N96" s="37" t="n"/>
      <c r="O96" s="37" t="n"/>
      <c r="P96" s="38" t="n"/>
      <c r="Q96" s="39">
        <f>IF(OR($A96="",$F96="",$J96="",$M96=""),"",IFERROR(PMT($J96/12,$M96*12,-$F96),0))</f>
        <v/>
      </c>
      <c r="R96" s="39">
        <f>IF(OR($A96="",$F96="",$I96=""),"",$F96*$I96)</f>
        <v/>
      </c>
      <c r="S96" s="39">
        <f>IF(OR($A96="",$Q96="",$R96=""),"",($Q96*12)-$R96)</f>
        <v/>
      </c>
      <c r="T96" s="39">
        <f>IF(OR($A96="",$Q96="",$M96=""),"",($Q96*$M96*12)-$F96+IFERROR($N96,0)+IFERROR($O96,0))</f>
        <v/>
      </c>
      <c r="U96" s="39">
        <f>IF(OR($A96="",$F96="",$I96="",$K96="",$Q96=""),"",IFERROR(-FV($I96/12,$K96*12,-$Q96,$F96),0))</f>
        <v/>
      </c>
      <c r="V96" s="40">
        <f>IF(OR($A96="",$J96=""),"",$J96-MIN($J$8:$J$107))</f>
        <v/>
      </c>
      <c r="W96" s="18">
        <f>IF(OR($A96="",$J96=""),"",IF($J96=MIN($J$8:$J$107),"Beste Kondition",IF($J96&lt;=AVERAGE($J$8:$J$107),"Gut","Prüfen")))</f>
        <v/>
      </c>
      <c r="X96" s="19" t="n"/>
    </row>
    <row r="97">
      <c r="A97" s="11" t="n"/>
      <c r="B97" s="12" t="n"/>
      <c r="C97" s="12" t="n"/>
      <c r="D97" s="12" t="n"/>
      <c r="E97" s="12" t="n"/>
      <c r="F97" s="37" t="n"/>
      <c r="G97" s="37" t="n"/>
      <c r="H97" s="37" t="n"/>
      <c r="I97" s="38" t="n"/>
      <c r="J97" s="38" t="n"/>
      <c r="K97" s="15" t="n"/>
      <c r="L97" s="38" t="n"/>
      <c r="M97" s="15" t="n"/>
      <c r="N97" s="37" t="n"/>
      <c r="O97" s="37" t="n"/>
      <c r="P97" s="38" t="n"/>
      <c r="Q97" s="41">
        <f>IF(OR($A97="",$F97="",$J97="",$M97=""),"",IFERROR(PMT($J97/12,$M97*12,-$F97),0))</f>
        <v/>
      </c>
      <c r="R97" s="41">
        <f>IF(OR($A97="",$F97="",$I97=""),"",$F97*$I97)</f>
        <v/>
      </c>
      <c r="S97" s="41">
        <f>IF(OR($A97="",$Q97="",$R97=""),"",($Q97*12)-$R97)</f>
        <v/>
      </c>
      <c r="T97" s="41">
        <f>IF(OR($A97="",$Q97="",$M97=""),"",($Q97*$M97*12)-$F97+IFERROR($N97,0)+IFERROR($O97,0))</f>
        <v/>
      </c>
      <c r="U97" s="41">
        <f>IF(OR($A97="",$F97="",$I97="",$K97="",$Q97=""),"",IFERROR(-FV($I97/12,$K97*12,-$Q97,$F97),0))</f>
        <v/>
      </c>
      <c r="V97" s="42">
        <f>IF(OR($A97="",$J97=""),"",$J97-MIN($J$8:$J$107))</f>
        <v/>
      </c>
      <c r="W97" s="22">
        <f>IF(OR($A97="",$J97=""),"",IF($J97=MIN($J$8:$J$107),"Beste Kondition",IF($J97&lt;=AVERAGE($J$8:$J$107),"Gut","Prüfen")))</f>
        <v/>
      </c>
      <c r="X97" s="4" t="n"/>
    </row>
    <row r="98">
      <c r="A98" s="11" t="n"/>
      <c r="B98" s="12" t="n"/>
      <c r="C98" s="12" t="n"/>
      <c r="D98" s="12" t="n"/>
      <c r="E98" s="12" t="n"/>
      <c r="F98" s="37" t="n"/>
      <c r="G98" s="37" t="n"/>
      <c r="H98" s="37" t="n"/>
      <c r="I98" s="38" t="n"/>
      <c r="J98" s="38" t="n"/>
      <c r="K98" s="15" t="n"/>
      <c r="L98" s="38" t="n"/>
      <c r="M98" s="15" t="n"/>
      <c r="N98" s="37" t="n"/>
      <c r="O98" s="37" t="n"/>
      <c r="P98" s="38" t="n"/>
      <c r="Q98" s="39">
        <f>IF(OR($A98="",$F98="",$J98="",$M98=""),"",IFERROR(PMT($J98/12,$M98*12,-$F98),0))</f>
        <v/>
      </c>
      <c r="R98" s="39">
        <f>IF(OR($A98="",$F98="",$I98=""),"",$F98*$I98)</f>
        <v/>
      </c>
      <c r="S98" s="39">
        <f>IF(OR($A98="",$Q98="",$R98=""),"",($Q98*12)-$R98)</f>
        <v/>
      </c>
      <c r="T98" s="39">
        <f>IF(OR($A98="",$Q98="",$M98=""),"",($Q98*$M98*12)-$F98+IFERROR($N98,0)+IFERROR($O98,0))</f>
        <v/>
      </c>
      <c r="U98" s="39">
        <f>IF(OR($A98="",$F98="",$I98="",$K98="",$Q98=""),"",IFERROR(-FV($I98/12,$K98*12,-$Q98,$F98),0))</f>
        <v/>
      </c>
      <c r="V98" s="40">
        <f>IF(OR($A98="",$J98=""),"",$J98-MIN($J$8:$J$107))</f>
        <v/>
      </c>
      <c r="W98" s="18">
        <f>IF(OR($A98="",$J98=""),"",IF($J98=MIN($J$8:$J$107),"Beste Kondition",IF($J98&lt;=AVERAGE($J$8:$J$107),"Gut","Prüfen")))</f>
        <v/>
      </c>
      <c r="X98" s="19" t="n"/>
    </row>
    <row r="99">
      <c r="A99" s="11" t="n"/>
      <c r="B99" s="12" t="n"/>
      <c r="C99" s="12" t="n"/>
      <c r="D99" s="12" t="n"/>
      <c r="E99" s="12" t="n"/>
      <c r="F99" s="37" t="n"/>
      <c r="G99" s="37" t="n"/>
      <c r="H99" s="37" t="n"/>
      <c r="I99" s="38" t="n"/>
      <c r="J99" s="38" t="n"/>
      <c r="K99" s="15" t="n"/>
      <c r="L99" s="38" t="n"/>
      <c r="M99" s="15" t="n"/>
      <c r="N99" s="37" t="n"/>
      <c r="O99" s="37" t="n"/>
      <c r="P99" s="38" t="n"/>
      <c r="Q99" s="41">
        <f>IF(OR($A99="",$F99="",$J99="",$M99=""),"",IFERROR(PMT($J99/12,$M99*12,-$F99),0))</f>
        <v/>
      </c>
      <c r="R99" s="41">
        <f>IF(OR($A99="",$F99="",$I99=""),"",$F99*$I99)</f>
        <v/>
      </c>
      <c r="S99" s="41">
        <f>IF(OR($A99="",$Q99="",$R99=""),"",($Q99*12)-$R99)</f>
        <v/>
      </c>
      <c r="T99" s="41">
        <f>IF(OR($A99="",$Q99="",$M99=""),"",($Q99*$M99*12)-$F99+IFERROR($N99,0)+IFERROR($O99,0))</f>
        <v/>
      </c>
      <c r="U99" s="41">
        <f>IF(OR($A99="",$F99="",$I99="",$K99="",$Q99=""),"",IFERROR(-FV($I99/12,$K99*12,-$Q99,$F99),0))</f>
        <v/>
      </c>
      <c r="V99" s="42">
        <f>IF(OR($A99="",$J99=""),"",$J99-MIN($J$8:$J$107))</f>
        <v/>
      </c>
      <c r="W99" s="22">
        <f>IF(OR($A99="",$J99=""),"",IF($J99=MIN($J$8:$J$107),"Beste Kondition",IF($J99&lt;=AVERAGE($J$8:$J$107),"Gut","Prüfen")))</f>
        <v/>
      </c>
      <c r="X99" s="4" t="n"/>
    </row>
    <row r="100">
      <c r="A100" s="11" t="n"/>
      <c r="B100" s="12" t="n"/>
      <c r="C100" s="12" t="n"/>
      <c r="D100" s="12" t="n"/>
      <c r="E100" s="12" t="n"/>
      <c r="F100" s="37" t="n"/>
      <c r="G100" s="37" t="n"/>
      <c r="H100" s="37" t="n"/>
      <c r="I100" s="38" t="n"/>
      <c r="J100" s="38" t="n"/>
      <c r="K100" s="15" t="n"/>
      <c r="L100" s="38" t="n"/>
      <c r="M100" s="15" t="n"/>
      <c r="N100" s="37" t="n"/>
      <c r="O100" s="37" t="n"/>
      <c r="P100" s="38" t="n"/>
      <c r="Q100" s="39">
        <f>IF(OR($A100="",$F100="",$J100="",$M100=""),"",IFERROR(PMT($J100/12,$M100*12,-$F100),0))</f>
        <v/>
      </c>
      <c r="R100" s="39">
        <f>IF(OR($A100="",$F100="",$I100=""),"",$F100*$I100)</f>
        <v/>
      </c>
      <c r="S100" s="39">
        <f>IF(OR($A100="",$Q100="",$R100=""),"",($Q100*12)-$R100)</f>
        <v/>
      </c>
      <c r="T100" s="39">
        <f>IF(OR($A100="",$Q100="",$M100=""),"",($Q100*$M100*12)-$F100+IFERROR($N100,0)+IFERROR($O100,0))</f>
        <v/>
      </c>
      <c r="U100" s="39">
        <f>IF(OR($A100="",$F100="",$I100="",$K100="",$Q100=""),"",IFERROR(-FV($I100/12,$K100*12,-$Q100,$F100),0))</f>
        <v/>
      </c>
      <c r="V100" s="40">
        <f>IF(OR($A100="",$J100=""),"",$J100-MIN($J$8:$J$107))</f>
        <v/>
      </c>
      <c r="W100" s="18">
        <f>IF(OR($A100="",$J100=""),"",IF($J100=MIN($J$8:$J$107),"Beste Kondition",IF($J100&lt;=AVERAGE($J$8:$J$107),"Gut","Prüfen")))</f>
        <v/>
      </c>
      <c r="X100" s="19" t="n"/>
    </row>
    <row r="101">
      <c r="A101" s="11" t="n"/>
      <c r="B101" s="12" t="n"/>
      <c r="C101" s="12" t="n"/>
      <c r="D101" s="12" t="n"/>
      <c r="E101" s="12" t="n"/>
      <c r="F101" s="37" t="n"/>
      <c r="G101" s="37" t="n"/>
      <c r="H101" s="37" t="n"/>
      <c r="I101" s="38" t="n"/>
      <c r="J101" s="38" t="n"/>
      <c r="K101" s="15" t="n"/>
      <c r="L101" s="38" t="n"/>
      <c r="M101" s="15" t="n"/>
      <c r="N101" s="37" t="n"/>
      <c r="O101" s="37" t="n"/>
      <c r="P101" s="38" t="n"/>
      <c r="Q101" s="41">
        <f>IF(OR($A101="",$F101="",$J101="",$M101=""),"",IFERROR(PMT($J101/12,$M101*12,-$F101),0))</f>
        <v/>
      </c>
      <c r="R101" s="41">
        <f>IF(OR($A101="",$F101="",$I101=""),"",$F101*$I101)</f>
        <v/>
      </c>
      <c r="S101" s="41">
        <f>IF(OR($A101="",$Q101="",$R101=""),"",($Q101*12)-$R101)</f>
        <v/>
      </c>
      <c r="T101" s="41">
        <f>IF(OR($A101="",$Q101="",$M101=""),"",($Q101*$M101*12)-$F101+IFERROR($N101,0)+IFERROR($O101,0))</f>
        <v/>
      </c>
      <c r="U101" s="41">
        <f>IF(OR($A101="",$F101="",$I101="",$K101="",$Q101=""),"",IFERROR(-FV($I101/12,$K101*12,-$Q101,$F101),0))</f>
        <v/>
      </c>
      <c r="V101" s="42">
        <f>IF(OR($A101="",$J101=""),"",$J101-MIN($J$8:$J$107))</f>
        <v/>
      </c>
      <c r="W101" s="22">
        <f>IF(OR($A101="",$J101=""),"",IF($J101=MIN($J$8:$J$107),"Beste Kondition",IF($J101&lt;=AVERAGE($J$8:$J$107),"Gut","Prüfen")))</f>
        <v/>
      </c>
      <c r="X101" s="4" t="n"/>
    </row>
    <row r="102">
      <c r="A102" s="11" t="n"/>
      <c r="B102" s="12" t="n"/>
      <c r="C102" s="12" t="n"/>
      <c r="D102" s="12" t="n"/>
      <c r="E102" s="12" t="n"/>
      <c r="F102" s="37" t="n"/>
      <c r="G102" s="37" t="n"/>
      <c r="H102" s="37" t="n"/>
      <c r="I102" s="38" t="n"/>
      <c r="J102" s="38" t="n"/>
      <c r="K102" s="15" t="n"/>
      <c r="L102" s="38" t="n"/>
      <c r="M102" s="15" t="n"/>
      <c r="N102" s="37" t="n"/>
      <c r="O102" s="37" t="n"/>
      <c r="P102" s="38" t="n"/>
      <c r="Q102" s="39">
        <f>IF(OR($A102="",$F102="",$J102="",$M102=""),"",IFERROR(PMT($J102/12,$M102*12,-$F102),0))</f>
        <v/>
      </c>
      <c r="R102" s="39">
        <f>IF(OR($A102="",$F102="",$I102=""),"",$F102*$I102)</f>
        <v/>
      </c>
      <c r="S102" s="39">
        <f>IF(OR($A102="",$Q102="",$R102=""),"",($Q102*12)-$R102)</f>
        <v/>
      </c>
      <c r="T102" s="39">
        <f>IF(OR($A102="",$Q102="",$M102=""),"",($Q102*$M102*12)-$F102+IFERROR($N102,0)+IFERROR($O102,0))</f>
        <v/>
      </c>
      <c r="U102" s="39">
        <f>IF(OR($A102="",$F102="",$I102="",$K102="",$Q102=""),"",IFERROR(-FV($I102/12,$K102*12,-$Q102,$F102),0))</f>
        <v/>
      </c>
      <c r="V102" s="40">
        <f>IF(OR($A102="",$J102=""),"",$J102-MIN($J$8:$J$107))</f>
        <v/>
      </c>
      <c r="W102" s="18">
        <f>IF(OR($A102="",$J102=""),"",IF($J102=MIN($J$8:$J$107),"Beste Kondition",IF($J102&lt;=AVERAGE($J$8:$J$107),"Gut","Prüfen")))</f>
        <v/>
      </c>
      <c r="X102" s="19" t="n"/>
    </row>
    <row r="103">
      <c r="A103" s="11" t="n"/>
      <c r="B103" s="12" t="n"/>
      <c r="C103" s="12" t="n"/>
      <c r="D103" s="12" t="n"/>
      <c r="E103" s="12" t="n"/>
      <c r="F103" s="37" t="n"/>
      <c r="G103" s="37" t="n"/>
      <c r="H103" s="37" t="n"/>
      <c r="I103" s="38" t="n"/>
      <c r="J103" s="38" t="n"/>
      <c r="K103" s="15" t="n"/>
      <c r="L103" s="38" t="n"/>
      <c r="M103" s="15" t="n"/>
      <c r="N103" s="37" t="n"/>
      <c r="O103" s="37" t="n"/>
      <c r="P103" s="38" t="n"/>
      <c r="Q103" s="41">
        <f>IF(OR($A103="",$F103="",$J103="",$M103=""),"",IFERROR(PMT($J103/12,$M103*12,-$F103),0))</f>
        <v/>
      </c>
      <c r="R103" s="41">
        <f>IF(OR($A103="",$F103="",$I103=""),"",$F103*$I103)</f>
        <v/>
      </c>
      <c r="S103" s="41">
        <f>IF(OR($A103="",$Q103="",$R103=""),"",($Q103*12)-$R103)</f>
        <v/>
      </c>
      <c r="T103" s="41">
        <f>IF(OR($A103="",$Q103="",$M103=""),"",($Q103*$M103*12)-$F103+IFERROR($N103,0)+IFERROR($O103,0))</f>
        <v/>
      </c>
      <c r="U103" s="41">
        <f>IF(OR($A103="",$F103="",$I103="",$K103="",$Q103=""),"",IFERROR(-FV($I103/12,$K103*12,-$Q103,$F103),0))</f>
        <v/>
      </c>
      <c r="V103" s="42">
        <f>IF(OR($A103="",$J103=""),"",$J103-MIN($J$8:$J$107))</f>
        <v/>
      </c>
      <c r="W103" s="22">
        <f>IF(OR($A103="",$J103=""),"",IF($J103=MIN($J$8:$J$107),"Beste Kondition",IF($J103&lt;=AVERAGE($J$8:$J$107),"Gut","Prüfen")))</f>
        <v/>
      </c>
      <c r="X103" s="4" t="n"/>
    </row>
    <row r="104">
      <c r="A104" s="11" t="n"/>
      <c r="B104" s="12" t="n"/>
      <c r="C104" s="12" t="n"/>
      <c r="D104" s="12" t="n"/>
      <c r="E104" s="12" t="n"/>
      <c r="F104" s="37" t="n"/>
      <c r="G104" s="37" t="n"/>
      <c r="H104" s="37" t="n"/>
      <c r="I104" s="38" t="n"/>
      <c r="J104" s="38" t="n"/>
      <c r="K104" s="15" t="n"/>
      <c r="L104" s="38" t="n"/>
      <c r="M104" s="15" t="n"/>
      <c r="N104" s="37" t="n"/>
      <c r="O104" s="37" t="n"/>
      <c r="P104" s="38" t="n"/>
      <c r="Q104" s="39">
        <f>IF(OR($A104="",$F104="",$J104="",$M104=""),"",IFERROR(PMT($J104/12,$M104*12,-$F104),0))</f>
        <v/>
      </c>
      <c r="R104" s="39">
        <f>IF(OR($A104="",$F104="",$I104=""),"",$F104*$I104)</f>
        <v/>
      </c>
      <c r="S104" s="39">
        <f>IF(OR($A104="",$Q104="",$R104=""),"",($Q104*12)-$R104)</f>
        <v/>
      </c>
      <c r="T104" s="39">
        <f>IF(OR($A104="",$Q104="",$M104=""),"",($Q104*$M104*12)-$F104+IFERROR($N104,0)+IFERROR($O104,0))</f>
        <v/>
      </c>
      <c r="U104" s="39">
        <f>IF(OR($A104="",$F104="",$I104="",$K104="",$Q104=""),"",IFERROR(-FV($I104/12,$K104*12,-$Q104,$F104),0))</f>
        <v/>
      </c>
      <c r="V104" s="40">
        <f>IF(OR($A104="",$J104=""),"",$J104-MIN($J$8:$J$107))</f>
        <v/>
      </c>
      <c r="W104" s="18">
        <f>IF(OR($A104="",$J104=""),"",IF($J104=MIN($J$8:$J$107),"Beste Kondition",IF($J104&lt;=AVERAGE($J$8:$J$107),"Gut","Prüfen")))</f>
        <v/>
      </c>
      <c r="X104" s="19" t="n"/>
    </row>
    <row r="105">
      <c r="A105" s="11" t="n"/>
      <c r="B105" s="12" t="n"/>
      <c r="C105" s="12" t="n"/>
      <c r="D105" s="12" t="n"/>
      <c r="E105" s="12" t="n"/>
      <c r="F105" s="37" t="n"/>
      <c r="G105" s="37" t="n"/>
      <c r="H105" s="37" t="n"/>
      <c r="I105" s="38" t="n"/>
      <c r="J105" s="38" t="n"/>
      <c r="K105" s="15" t="n"/>
      <c r="L105" s="38" t="n"/>
      <c r="M105" s="15" t="n"/>
      <c r="N105" s="37" t="n"/>
      <c r="O105" s="37" t="n"/>
      <c r="P105" s="38" t="n"/>
      <c r="Q105" s="41">
        <f>IF(OR($A105="",$F105="",$J105="",$M105=""),"",IFERROR(PMT($J105/12,$M105*12,-$F105),0))</f>
        <v/>
      </c>
      <c r="R105" s="41">
        <f>IF(OR($A105="",$F105="",$I105=""),"",$F105*$I105)</f>
        <v/>
      </c>
      <c r="S105" s="41">
        <f>IF(OR($A105="",$Q105="",$R105=""),"",($Q105*12)-$R105)</f>
        <v/>
      </c>
      <c r="T105" s="41">
        <f>IF(OR($A105="",$Q105="",$M105=""),"",($Q105*$M105*12)-$F105+IFERROR($N105,0)+IFERROR($O105,0))</f>
        <v/>
      </c>
      <c r="U105" s="41">
        <f>IF(OR($A105="",$F105="",$I105="",$K105="",$Q105=""),"",IFERROR(-FV($I105/12,$K105*12,-$Q105,$F105),0))</f>
        <v/>
      </c>
      <c r="V105" s="42">
        <f>IF(OR($A105="",$J105=""),"",$J105-MIN($J$8:$J$107))</f>
        <v/>
      </c>
      <c r="W105" s="22">
        <f>IF(OR($A105="",$J105=""),"",IF($J105=MIN($J$8:$J$107),"Beste Kondition",IF($J105&lt;=AVERAGE($J$8:$J$107),"Gut","Prüfen")))</f>
        <v/>
      </c>
      <c r="X105" s="4" t="n"/>
    </row>
    <row r="106">
      <c r="A106" s="11" t="n"/>
      <c r="B106" s="12" t="n"/>
      <c r="C106" s="12" t="n"/>
      <c r="D106" s="12" t="n"/>
      <c r="E106" s="12" t="n"/>
      <c r="F106" s="37" t="n"/>
      <c r="G106" s="37" t="n"/>
      <c r="H106" s="37" t="n"/>
      <c r="I106" s="38" t="n"/>
      <c r="J106" s="38" t="n"/>
      <c r="K106" s="15" t="n"/>
      <c r="L106" s="38" t="n"/>
      <c r="M106" s="15" t="n"/>
      <c r="N106" s="37" t="n"/>
      <c r="O106" s="37" t="n"/>
      <c r="P106" s="38" t="n"/>
      <c r="Q106" s="39">
        <f>IF(OR($A106="",$F106="",$J106="",$M106=""),"",IFERROR(PMT($J106/12,$M106*12,-$F106),0))</f>
        <v/>
      </c>
      <c r="R106" s="39">
        <f>IF(OR($A106="",$F106="",$I106=""),"",$F106*$I106)</f>
        <v/>
      </c>
      <c r="S106" s="39">
        <f>IF(OR($A106="",$Q106="",$R106=""),"",($Q106*12)-$R106)</f>
        <v/>
      </c>
      <c r="T106" s="39">
        <f>IF(OR($A106="",$Q106="",$M106=""),"",($Q106*$M106*12)-$F106+IFERROR($N106,0)+IFERROR($O106,0))</f>
        <v/>
      </c>
      <c r="U106" s="39">
        <f>IF(OR($A106="",$F106="",$I106="",$K106="",$Q106=""),"",IFERROR(-FV($I106/12,$K106*12,-$Q106,$F106),0))</f>
        <v/>
      </c>
      <c r="V106" s="40">
        <f>IF(OR($A106="",$J106=""),"",$J106-MIN($J$8:$J$107))</f>
        <v/>
      </c>
      <c r="W106" s="18">
        <f>IF(OR($A106="",$J106=""),"",IF($J106=MIN($J$8:$J$107),"Beste Kondition",IF($J106&lt;=AVERAGE($J$8:$J$107),"Gut","Prüfen")))</f>
        <v/>
      </c>
      <c r="X106" s="19" t="n"/>
    </row>
    <row r="107">
      <c r="A107" s="11" t="n"/>
      <c r="B107" s="12" t="n"/>
      <c r="C107" s="12" t="n"/>
      <c r="D107" s="12" t="n"/>
      <c r="E107" s="12" t="n"/>
      <c r="F107" s="37" t="n"/>
      <c r="G107" s="37" t="n"/>
      <c r="H107" s="37" t="n"/>
      <c r="I107" s="38" t="n"/>
      <c r="J107" s="38" t="n"/>
      <c r="K107" s="15" t="n"/>
      <c r="L107" s="38" t="n"/>
      <c r="M107" s="15" t="n"/>
      <c r="N107" s="37" t="n"/>
      <c r="O107" s="37" t="n"/>
      <c r="P107" s="38" t="n"/>
      <c r="Q107" s="41">
        <f>IF(OR($A107="",$F107="",$J107="",$M107=""),"",IFERROR(PMT($J107/12,$M107*12,-$F107),0))</f>
        <v/>
      </c>
      <c r="R107" s="41">
        <f>IF(OR($A107="",$F107="",$I107=""),"",$F107*$I107)</f>
        <v/>
      </c>
      <c r="S107" s="41">
        <f>IF(OR($A107="",$Q107="",$R107=""),"",($Q107*12)-$R107)</f>
        <v/>
      </c>
      <c r="T107" s="41">
        <f>IF(OR($A107="",$Q107="",$M107=""),"",($Q107*$M107*12)-$F107+IFERROR($N107,0)+IFERROR($O107,0))</f>
        <v/>
      </c>
      <c r="U107" s="41">
        <f>IF(OR($A107="",$F107="",$I107="",$K107="",$Q107=""),"",IFERROR(-FV($I107/12,$K107*12,-$Q107,$F107),0))</f>
        <v/>
      </c>
      <c r="V107" s="42">
        <f>IF(OR($A107="",$J107=""),"",$J107-MIN($J$8:$J$107))</f>
        <v/>
      </c>
      <c r="W107" s="22">
        <f>IF(OR($A107="",$J107=""),"",IF($J107=MIN($J$8:$J$107),"Beste Kondition",IF($J107&lt;=AVERAGE($J$8:$J$107),"Gut","Prüfen")))</f>
        <v/>
      </c>
      <c r="X107" s="4" t="n"/>
    </row>
  </sheetData>
  <autoFilter ref="A7:X107"/>
  <mergeCells count="1">
    <mergeCell ref="A1:X1"/>
  </mergeCells>
  <conditionalFormatting sqref="W8:W107">
    <cfRule type="expression" priority="1" dxfId="0" stopIfTrue="1">
      <formula>$W8="Beste Kondition"</formula>
    </cfRule>
    <cfRule type="expression" priority="2" dxfId="1" stopIfTrue="1">
      <formula>$W8="Prüfen"</formula>
    </cfRule>
  </conditionalFormatting>
  <dataValidations count="8">
    <dataValidation sqref="B3" showErrorMessage="1" showInputMessage="1" allowBlank="1" type="list">
      <formula1>$A$8:$A$107</formula1>
    </dataValidation>
    <dataValidation sqref="F8:H107" showErrorMessage="1" showInputMessage="1" allowBlank="1" type="decimal" operator="greaterThanOrEqual">
      <formula1>0</formula1>
    </dataValidation>
    <dataValidation sqref="I8:J107" showErrorMessage="1" showInputMessage="1" allowBlank="1" type="decimal" operator="between">
      <formula1>0</formula1>
      <formula2>1</formula2>
    </dataValidation>
    <dataValidation sqref="K8:K107" showErrorMessage="1" showInputMessage="1" allowBlank="1" type="whole" operator="between">
      <formula1>1</formula1>
      <formula2>50</formula2>
    </dataValidation>
    <dataValidation sqref="L8:L107" showErrorMessage="1" showInputMessage="1" allowBlank="1" type="decimal" operator="between">
      <formula1>0</formula1>
      <formula2>1</formula2>
    </dataValidation>
    <dataValidation sqref="M8:M107" showErrorMessage="1" showInputMessage="1" allowBlank="1" type="whole" operator="between">
      <formula1>1</formula1>
      <formula2>50</formula2>
    </dataValidation>
    <dataValidation sqref="N8:O107" showErrorMessage="1" showInputMessage="1" allowBlank="1" type="decimal" operator="greaterThanOrEqual">
      <formula1>0</formula1>
    </dataValidation>
    <dataValidation sqref="P8:P107" showErrorMessage="1" showInputMessage="1" allowBlank="1" type="decimal" operator="between">
      <formula1>0</formula1>
      <formula2>1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L13"/>
  <sheetViews>
    <sheetView showGridLines="0" workbookViewId="0">
      <selection activeCell="A1" sqref="A1"/>
    </sheetView>
  </sheetViews>
  <sheetFormatPr baseColWidth="8" defaultRowHeight="15"/>
  <cols>
    <col width="47" customWidth="1" min="1" max="1"/>
    <col width="31" customWidth="1" min="2" max="2"/>
    <col width="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 ht="28" customHeight="1">
      <c r="A1" s="1" t="inlineStr">
        <is>
          <t>Übersicht – Immobilienfinanzierung vergleichen</t>
        </is>
      </c>
      <c r="B1" s="32" t="n"/>
      <c r="C1" s="32" t="n"/>
      <c r="D1" s="32" t="n"/>
      <c r="E1" s="32" t="n"/>
      <c r="F1" s="32" t="n"/>
      <c r="G1" s="32" t="n"/>
      <c r="H1" s="32" t="n"/>
      <c r="I1" s="32" t="n"/>
      <c r="J1" s="32" t="n"/>
      <c r="K1" s="32" t="n"/>
      <c r="L1" s="33" t="n"/>
    </row>
    <row r="2"/>
    <row r="3">
      <c r="A3" s="2" t="inlineStr">
        <is>
          <t>Kennzahl</t>
        </is>
      </c>
      <c r="B3" s="2" t="inlineStr">
        <is>
          <t>Wert</t>
        </is>
      </c>
    </row>
    <row r="4">
      <c r="A4" s="19" t="inlineStr">
        <is>
          <t>Anzahl Angebote</t>
        </is>
      </c>
      <c r="B4" s="23">
        <f>COUNTIF('Finanzierungsvergleich'!$A$8:$A$107,"&lt;&gt;")</f>
        <v/>
      </c>
    </row>
    <row r="5">
      <c r="A5" s="4" t="inlineStr">
        <is>
          <t>Niedrigster Sollzins</t>
        </is>
      </c>
      <c r="B5" s="43">
        <f>IF(COUNTIF('Finanzierungsvergleich'!$A$8:$A$107,"&lt;&gt;")=0,"",MIN('Finanzierungsvergleich'!$I$8:$I$107))</f>
        <v/>
      </c>
    </row>
    <row r="6">
      <c r="A6" s="19" t="inlineStr">
        <is>
          <t>Niedrigster Effektivzins</t>
        </is>
      </c>
      <c r="B6" s="44">
        <f>IF(COUNTIF('Finanzierungsvergleich'!$A$8:$A$107,"&lt;&gt;")=0,"",MIN('Finanzierungsvergleich'!$J$8:$J$107))</f>
        <v/>
      </c>
    </row>
    <row r="7">
      <c r="A7" s="4" t="inlineStr">
        <is>
          <t>Durchschnittlicher Effektivzins</t>
        </is>
      </c>
      <c r="B7" s="43">
        <f>IF(COUNTIF('Finanzierungsvergleich'!$A$8:$A$107,"&lt;&gt;")=0,"",AVERAGE('Finanzierungsvergleich'!$J$8:$J$107))</f>
        <v/>
      </c>
    </row>
    <row r="8">
      <c r="A8" s="19" t="inlineStr">
        <is>
          <t>Niedrigste Monatsrate</t>
        </is>
      </c>
      <c r="B8" s="45">
        <f>IF(COUNTIF('Finanzierungsvergleich'!$A$8:$A$107,"&lt;&gt;")=0,"",MIN('Finanzierungsvergleich'!$Q$8:$Q$107))</f>
        <v/>
      </c>
    </row>
    <row r="9">
      <c r="A9" s="4" t="inlineStr">
        <is>
          <t>Höchste Ersparnis gegenüber teuerstem Angebot</t>
        </is>
      </c>
      <c r="B9" s="46">
        <f>IF(COUNTIF('Finanzierungsvergleich'!$A$8:$A$107,"&lt;&gt;")=0,"",MAX('Finanzierungsvergleich'!$T$8:$T$107)-MIN('Finanzierungsvergleich'!$T$8:$T$107))</f>
        <v/>
      </c>
    </row>
    <row r="10">
      <c r="A10" s="19" t="inlineStr">
        <is>
          <t>Summe geschätzte Finanzierungskosten</t>
        </is>
      </c>
      <c r="B10" s="45">
        <f>IF(COUNTIF('Finanzierungsvergleich'!$A$8:$A$107,"&lt;&gt;")=0,"",SUM('Finanzierungsvergleich'!$T$8:$T$107))</f>
        <v/>
      </c>
    </row>
    <row r="11"/>
    <row r="12">
      <c r="A12" s="2" t="inlineStr">
        <is>
          <t>Hinweis zur Entscheidung</t>
        </is>
      </c>
      <c r="B12" s="2" t="inlineStr">
        <is>
          <t>Prüfung</t>
        </is>
      </c>
    </row>
    <row r="13" ht="84" customHeight="1">
      <c r="A13" s="28" t="inlineStr">
        <is>
          <t>Der Effektivzins berücksichtigt neben dem Sollzins grundsätzlich weitere Finanzierungskosten. Für die verbindliche Entscheidung sind die ESIS-Merkblätter und Angebote der Kreditinstitute maßgeblich.</t>
        </is>
      </c>
      <c r="B13" s="28" t="inlineStr">
        <is>
          <t>Vergleichen Sie zusätzlich Sondertilgung, Gebühren, Zinsbindung, Restschuld und Anschlussfinanzierungsrisiko.</t>
        </is>
      </c>
    </row>
  </sheetData>
  <mergeCells count="1">
    <mergeCell ref="A1:L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C8102E"/>
    <outlinePr summaryBelow="1" summaryRight="1"/>
    <pageSetUpPr/>
  </sheetPr>
  <dimension ref="A1:H14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0" customWidth="1" min="1" max="1"/>
    <col width="115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 ht="28" customHeight="1">
      <c r="A1" s="1" t="inlineStr">
        <is>
          <t>Anleitung – Sollzins–Effektivzins Vergleich Immobilie</t>
        </is>
      </c>
      <c r="B1" s="32" t="n"/>
      <c r="C1" s="32" t="n"/>
      <c r="D1" s="32" t="n"/>
      <c r="E1" s="32" t="n"/>
      <c r="F1" s="32" t="n"/>
      <c r="G1" s="32" t="n"/>
      <c r="H1" s="33" t="n"/>
    </row>
    <row r="2"/>
    <row r="3">
      <c r="A3" s="2" t="inlineStr">
        <is>
          <t>Schritt</t>
        </is>
      </c>
      <c r="B3" s="2" t="inlineStr">
        <is>
          <t>Bedienungshinweis</t>
        </is>
      </c>
    </row>
    <row r="4" ht="42" customHeight="1">
      <c r="A4" s="29" t="inlineStr">
        <is>
          <t>1</t>
        </is>
      </c>
      <c r="B4" s="19" t="inlineStr">
        <is>
          <t>Befüllen Sie im Blatt „Finanzierungsvergleich“ die gelben Zellen mit den Daten aus den aktuellen Bankangeboten. Für jedes Angebot stehen bis zu 100 vorbereitete Zeilen zur Verfügung.</t>
        </is>
      </c>
    </row>
    <row r="5" ht="42" customHeight="1">
      <c r="A5" s="30" t="inlineStr">
        <is>
          <t>2</t>
        </is>
      </c>
      <c r="B5" s="4" t="inlineStr">
        <is>
          <t>Geben Sie Sollzins und Effektivzins als Prozentwerte ein, zum Beispiel 3,45 %. Der Effektivzins wird automatisch mit allen weiteren Angeboten verglichen.</t>
        </is>
      </c>
    </row>
    <row r="6" ht="42" customHeight="1">
      <c r="A6" s="29" t="inlineStr">
        <is>
          <t>3</t>
        </is>
      </c>
      <c r="B6" s="19" t="inlineStr">
        <is>
          <t>Prüfen Sie Darlehensbetrag, Kaufpreis, Eigenkapital, Zinsbindung, anfängliche Tilgung, Laufzeit sowie Bereitstellungszinsen und Bearbeitungs-/Nebenkosten.</t>
        </is>
      </c>
    </row>
    <row r="7" ht="42" customHeight="1">
      <c r="A7" s="30" t="inlineStr">
        <is>
          <t>4</t>
        </is>
      </c>
      <c r="B7" s="4" t="inlineStr">
        <is>
          <t>Vergleichen Sie die berechnete Monatsrate, die Zinszahlung und Tilgung im ersten Jahr sowie die Restschuld nach Ende der Zinsbindung mit dem Bankangebot.</t>
        </is>
      </c>
    </row>
    <row r="8" ht="42" customHeight="1">
      <c r="A8" s="29" t="inlineStr">
        <is>
          <t>5</t>
        </is>
      </c>
      <c r="B8" s="19" t="inlineStr">
        <is>
          <t>Betrachten Sie den Effektivzins nicht isoliert. Berücksichtigen Sie auch Sondertilgungen, Bereitstellungszinsen, Gebühren, Zinsbindung und das Risiko der Anschlussfinanzierung.</t>
        </is>
      </c>
    </row>
    <row r="9" ht="42" customHeight="1">
      <c r="A9" s="30" t="inlineStr">
        <is>
          <t>6</t>
        </is>
      </c>
      <c r="B9" s="4" t="inlineStr">
        <is>
          <t>Bei vermieteten Immobilien sollten Sie zusätzlich Cashflow, Werbungskosten, Hausgeld, Nebenkosten und die steuerliche Behandlung gemeinsam mit Ihrer Steuerberatung prüfen.</t>
        </is>
      </c>
    </row>
    <row r="10" ht="42" customHeight="1">
      <c r="A10" s="29" t="inlineStr">
        <is>
          <t>Auswahlbox</t>
        </is>
      </c>
      <c r="B10" s="19" t="inlineStr">
        <is>
          <t>Wählen Sie oben im Hauptblatt eine Angebots-ID. Bank, Effektivzins und Monatsrate werden über die Auswahlbox automatisch angezeigt.</t>
        </is>
      </c>
    </row>
    <row r="11" ht="42" customHeight="1">
      <c r="A11" s="30" t="inlineStr">
        <is>
          <t>Übersicht</t>
        </is>
      </c>
      <c r="B11" s="4" t="inlineStr">
        <is>
          <t>Nutzen Sie das Dashboard für Kennzahlen und Diagramme. Die Diagramme beziehen alle vorbereiteten Angebotszeilen ein und aktualisieren sich nach Eingabe neuer Daten.</t>
        </is>
      </c>
    </row>
    <row r="12"/>
    <row r="13"/>
    <row r="14" ht="42" customHeight="1">
      <c r="A14" s="31" t="inlineStr">
        <is>
          <t>Wichtiger Hinweis</t>
        </is>
      </c>
      <c r="B14" s="28" t="inlineStr">
        <is>
          <t>Diese Vorlage dient der strukturierten Angebotsgegenüberstellung und ersetzt keine individuelle Finanzierungs-, Rechts- oder Steuerberatung.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2026-10-26T13:44:21Z</dcterms:created>
  <dcterms:modified xmlns:dcterms="http://purl.org/dc/terms/" xmlns:xsi="http://www.w3.org/2001/XMLSchema-instance" xsi:type="dcterms:W3CDTF">2026-10-26T13:44:21Z</dcterms:modified>
</cp:coreProperties>
</file>