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ietzahlungen" sheetId="1" state="visible" r:id="rId1"/>
    <sheet xmlns:r="http://schemas.openxmlformats.org/officeDocument/2006/relationships" name="Übersicht" sheetId="2" state="visible" r:id="rId2"/>
    <sheet xmlns:r="http://schemas.openxmlformats.org/officeDocument/2006/relationships" name="Anleitung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#,##0.00\ &quot;€&quot;"/>
    <numFmt numFmtId="165" formatCode="DD.MM.YYYY"/>
    <numFmt numFmtId="166" formatCode="0.0%"/>
    <numFmt numFmtId="167" formatCode="0.0"/>
  </numFmts>
  <fonts count="6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.5"/>
    </font>
    <font>
      <name val="Calibri"/>
      <b val="1"/>
      <sz val="10.5"/>
    </font>
    <font>
      <b val="1"/>
      <color rgb="00FFFFFF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0FDFA"/>
        <bgColor rgb="00F0FDFA"/>
      </patternFill>
    </fill>
    <fill>
      <patternFill patternType="solid">
        <fgColor rgb="00FFFBEB"/>
        <bgColor rgb="00FFFBEB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164" fontId="3" fillId="3" borderId="1" applyAlignment="1" pivotButton="0" quotePrefix="0" xfId="0">
      <alignment horizontal="right" vertical="center"/>
    </xf>
    <xf numFmtId="165" fontId="3" fillId="3" borderId="1" applyAlignment="1" pivotButton="0" quotePrefix="0" xfId="0">
      <alignment horizontal="right" vertical="center"/>
    </xf>
    <xf numFmtId="165" fontId="3" fillId="4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164" fontId="3" fillId="5" borderId="1" applyAlignment="1" pivotButton="0" quotePrefix="0" xfId="0">
      <alignment horizontal="right" vertical="center"/>
    </xf>
    <xf numFmtId="165" fontId="3" fillId="5" borderId="1" applyAlignment="1" pivotButton="0" quotePrefix="0" xfId="0">
      <alignment horizontal="right" vertical="center"/>
    </xf>
    <xf numFmtId="0" fontId="0" fillId="6" borderId="1" pivotButton="0" quotePrefix="0" xfId="0"/>
    <xf numFmtId="0" fontId="4" fillId="6" borderId="1" pivotButton="0" quotePrefix="0" xfId="0"/>
    <xf numFmtId="164" fontId="5" fillId="6" borderId="1" pivotButton="0" quotePrefix="0" xfId="0"/>
    <xf numFmtId="0" fontId="5" fillId="6" borderId="1" applyAlignment="1" pivotButton="0" quotePrefix="0" xfId="0">
      <alignment horizontal="center" vertical="center" wrapText="1"/>
    </xf>
    <xf numFmtId="0" fontId="1" fillId="0" borderId="0" pivotButton="0" quotePrefix="0" xfId="0"/>
    <xf numFmtId="164" fontId="4" fillId="3" borderId="1" pivotButton="0" quotePrefix="0" xfId="0"/>
    <xf numFmtId="0" fontId="3" fillId="3" borderId="1" pivotButton="0" quotePrefix="0" xfId="0"/>
    <xf numFmtId="164" fontId="3" fillId="3" borderId="1" pivotButton="0" quotePrefix="0" xfId="0"/>
    <xf numFmtId="164" fontId="4" fillId="5" borderId="1" pivotButton="0" quotePrefix="0" xfId="0"/>
    <xf numFmtId="0" fontId="3" fillId="5" borderId="1" pivotButton="0" quotePrefix="0" xfId="0"/>
    <xf numFmtId="164" fontId="3" fillId="5" borderId="1" pivotButton="0" quotePrefix="0" xfId="0"/>
    <xf numFmtId="166" fontId="4" fillId="3" borderId="1" pivotButton="0" quotePrefix="0" xfId="0"/>
    <xf numFmtId="1" fontId="4" fillId="5" borderId="1" pivotButton="0" quotePrefix="0" xfId="0"/>
    <xf numFmtId="1" fontId="4" fillId="3" borderId="1" pivotButton="0" quotePrefix="0" xfId="0"/>
    <xf numFmtId="167" fontId="4" fillId="5" borderId="1" pivotButton="0" quotePrefix="0" xfId="0"/>
    <xf numFmtId="0" fontId="2" fillId="6" borderId="1" applyAlignment="1" pivotButton="0" quotePrefix="0" xfId="0">
      <alignment horizontal="center" vertical="center" wrapText="1"/>
    </xf>
    <xf numFmtId="0" fontId="4" fillId="3" borderId="1" pivotButton="0" quotePrefix="0" xfId="0"/>
    <xf numFmtId="0" fontId="4" fillId="5" borderId="1" pivotButton="0" quotePrefix="0" xfId="0"/>
    <xf numFmtId="164" fontId="3" fillId="3" borderId="1" applyAlignment="1" pivotButton="0" quotePrefix="0" xfId="0">
      <alignment horizontal="right" vertical="center"/>
    </xf>
    <xf numFmtId="165" fontId="3" fillId="3" borderId="1" applyAlignment="1" pivotButton="0" quotePrefix="0" xfId="0">
      <alignment horizontal="right" vertical="center"/>
    </xf>
    <xf numFmtId="165" fontId="3" fillId="4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164" fontId="3" fillId="5" borderId="1" applyAlignment="1" pivotButton="0" quotePrefix="0" xfId="0">
      <alignment horizontal="right" vertical="center"/>
    </xf>
    <xf numFmtId="165" fontId="3" fillId="5" borderId="1" applyAlignment="1" pivotButton="0" quotePrefix="0" xfId="0">
      <alignment horizontal="right" vertical="center"/>
    </xf>
    <xf numFmtId="164" fontId="5" fillId="6" borderId="1" pivotButton="0" quotePrefix="0" xfId="0"/>
    <xf numFmtId="164" fontId="4" fillId="3" borderId="1" pivotButton="0" quotePrefix="0" xfId="0"/>
    <xf numFmtId="164" fontId="3" fillId="3" borderId="1" pivotButton="0" quotePrefix="0" xfId="0"/>
    <xf numFmtId="164" fontId="4" fillId="5" borderId="1" pivotButton="0" quotePrefix="0" xfId="0"/>
    <xf numFmtId="164" fontId="3" fillId="5" borderId="1" pivotButton="0" quotePrefix="0" xfId="0"/>
    <xf numFmtId="166" fontId="4" fillId="3" borderId="1" pivotButton="0" quotePrefix="0" xfId="0"/>
    <xf numFmtId="167" fontId="4" fillId="5" borderId="1" pivotButton="0" quotePrefix="0" xfId="0"/>
  </cellXfs>
  <cellStyles count="1">
    <cellStyle name="Normal" xfId="0" builtinId="0" hidden="0"/>
  </cellStyles>
  <dxfs count="2">
    <dxf>
      <font>
        <b val="1"/>
        <color rgb="00DC2626"/>
      </font>
      <fill>
        <patternFill patternType="solid">
          <fgColor rgb="00FEE2E2"/>
          <bgColor rgb="00FEE2E2"/>
        </patternFill>
      </fill>
    </dxf>
    <dxf>
      <font>
        <b val="1"/>
        <color rgb="0022C55E"/>
      </font>
      <fill>
        <patternFill patternType="solid">
          <fgColor rgb="00DCFCE7"/>
          <b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Soll- vs. Ist-Miete je Mieter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'Übersicht'!F3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'Übersicht'!$E$4:$E$13</f>
            </numRef>
          </cat>
          <val>
            <numRef>
              <f>'Übersicht'!$F$4:$F$13</f>
            </numRef>
          </val>
        </ser>
        <ser>
          <idx val="1"/>
          <order val="1"/>
          <tx>
            <strRef>
              <f>'Übersicht'!G3</f>
            </strRef>
          </tx>
          <spPr>
            <a:solidFill xmlns:a="http://schemas.openxmlformats.org/drawingml/2006/main">
              <a:srgbClr val="22C55E"/>
            </a:solidFill>
            <a:ln xmlns:a="http://schemas.openxmlformats.org/drawingml/2006/main">
              <a:prstDash val="solid"/>
            </a:ln>
          </spPr>
          <cat>
            <numRef>
              <f>'Übersicht'!$E$4:$E$13</f>
            </numRef>
          </cat>
          <val>
            <numRef>
              <f>'Übersicht'!$G$4:$G$13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Mieter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€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Zahlungsstatus Verteilung</a:t>
            </a:r>
          </a:p>
        </rich>
      </tx>
    </title>
    <plotArea>
      <pieChart>
        <varyColors val="1"/>
        <ser>
          <idx val="0"/>
          <order val="0"/>
          <tx>
            <strRef>
              <f>'Übersicht'!B12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'Übersicht'!$A$13:$A$15</f>
            </numRef>
          </cat>
          <val>
            <numRef>
              <f>'Übersicht'!$B$13:$B$15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4</col>
      <colOff>0</colOff>
      <row>19</row>
      <rowOff>0</rowOff>
    </from>
    <ext cx="720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19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" customWidth="1" min="1" max="1"/>
    <col width="20" customWidth="1" min="2" max="2"/>
    <col width="30" customWidth="1" min="3" max="3"/>
    <col width="13" customWidth="1" min="4" max="4"/>
    <col width="12" customWidth="1" min="5" max="5"/>
    <col width="15" customWidth="1" min="6" max="6"/>
    <col width="16" customWidth="1" min="7" max="7"/>
    <col width="15" customWidth="1" min="8" max="8"/>
    <col width="12" customWidth="1" min="9" max="9"/>
    <col width="14" customWidth="1" min="10" max="10"/>
    <col width="15" customWidth="1" min="11" max="11"/>
    <col width="12" customWidth="1" min="12" max="12"/>
    <col width="12" customWidth="1" min="13" max="13"/>
    <col width="13" customWidth="1" min="14" max="14"/>
    <col width="12" customWidth="1" min="15" max="15"/>
    <col width="30" customWidth="1" min="16" max="16"/>
  </cols>
  <sheetData>
    <row r="1" ht="26" customHeight="1">
      <c r="A1" s="1" t="inlineStr">
        <is>
          <t>Mietzahlungsüberwachung – Vermieter Vorlage 2026</t>
        </is>
      </c>
    </row>
    <row r="2"/>
    <row r="3" ht="34" customHeight="1">
      <c r="A3" s="2" t="inlineStr">
        <is>
          <t>Nr.</t>
        </is>
      </c>
      <c r="B3" s="2" t="inlineStr">
        <is>
          <t>Mieter</t>
        </is>
      </c>
      <c r="C3" s="2" t="inlineStr">
        <is>
          <t>Objekt / Adresse</t>
        </is>
      </c>
      <c r="D3" s="2" t="inlineStr">
        <is>
          <t>Wohnung</t>
        </is>
      </c>
      <c r="E3" s="2" t="inlineStr">
        <is>
          <t>Wohnfläche (m²)</t>
        </is>
      </c>
      <c r="F3" s="2" t="inlineStr">
        <is>
          <t>Kaltmiete Soll (€)</t>
        </is>
      </c>
      <c r="G3" s="2" t="inlineStr">
        <is>
          <t>Nebenkosten-VZ Soll (€)</t>
        </is>
      </c>
      <c r="H3" s="2" t="inlineStr">
        <is>
          <t>Warmmiete Soll (€)</t>
        </is>
      </c>
      <c r="I3" s="2" t="inlineStr">
        <is>
          <t>Fälligkeit</t>
        </is>
      </c>
      <c r="J3" s="2" t="inlineStr">
        <is>
          <t>Zahlungseingang</t>
        </is>
      </c>
      <c r="K3" s="2" t="inlineStr">
        <is>
          <t>Zahlbetrag Ist (€)</t>
        </is>
      </c>
      <c r="L3" s="2" t="inlineStr">
        <is>
          <t>Differenz (€)</t>
        </is>
      </c>
      <c r="M3" s="2" t="inlineStr">
        <is>
          <t>Status</t>
        </is>
      </c>
      <c r="N3" s="2" t="inlineStr">
        <is>
          <t>Mahnstufe</t>
        </is>
      </c>
      <c r="O3" s="2" t="inlineStr">
        <is>
          <t>Kaution (€)</t>
        </is>
      </c>
      <c r="P3" s="2" t="inlineStr">
        <is>
          <t>Bemerkung</t>
        </is>
      </c>
    </row>
    <row r="4">
      <c r="A4" s="3" t="n">
        <v>1</v>
      </c>
      <c r="B4" s="4" t="inlineStr">
        <is>
          <t>Thomas Becker</t>
        </is>
      </c>
      <c r="C4" s="4" t="inlineStr">
        <is>
          <t>Hauptstraße 12, Berlin</t>
        </is>
      </c>
      <c r="D4" s="3" t="inlineStr">
        <is>
          <t>1. OG links</t>
        </is>
      </c>
      <c r="E4" s="3" t="n">
        <v>68</v>
      </c>
      <c r="F4" s="32" t="n">
        <v>650</v>
      </c>
      <c r="G4" s="32" t="n">
        <v>180</v>
      </c>
      <c r="H4" s="32">
        <f>F4+G4</f>
        <v/>
      </c>
      <c r="I4" s="33" t="n">
        <v>46024</v>
      </c>
      <c r="J4" s="34" t="n">
        <v>46025</v>
      </c>
      <c r="K4" s="35" t="n">
        <v>830</v>
      </c>
      <c r="L4" s="32">
        <f>K4-H4</f>
        <v/>
      </c>
      <c r="M4" s="3">
        <f>IF(K4=0,"Offen",IF(L4&gt;=0,"Bezahlt","Teilzahlung"))</f>
        <v/>
      </c>
      <c r="N4" s="9" t="inlineStr">
        <is>
          <t>Keine</t>
        </is>
      </c>
      <c r="O4" s="32" t="n">
        <v>2000</v>
      </c>
      <c r="P4" s="4" t="inlineStr"/>
    </row>
    <row r="5">
      <c r="A5" s="10" t="n">
        <v>2</v>
      </c>
      <c r="B5" s="11" t="inlineStr">
        <is>
          <t>Sabine Müller</t>
        </is>
      </c>
      <c r="C5" s="11" t="inlineStr">
        <is>
          <t>Lindenallee 7, München</t>
        </is>
      </c>
      <c r="D5" s="10" t="inlineStr">
        <is>
          <t>EG rechts</t>
        </is>
      </c>
      <c r="E5" s="10" t="n">
        <v>82</v>
      </c>
      <c r="F5" s="36" t="n">
        <v>1200</v>
      </c>
      <c r="G5" s="36" t="n">
        <v>250</v>
      </c>
      <c r="H5" s="36">
        <f>F5+G5</f>
        <v/>
      </c>
      <c r="I5" s="37" t="n">
        <v>46024</v>
      </c>
      <c r="J5" s="34" t="n">
        <v>46027</v>
      </c>
      <c r="K5" s="35" t="n">
        <v>1450</v>
      </c>
      <c r="L5" s="36">
        <f>K5-H5</f>
        <v/>
      </c>
      <c r="M5" s="10">
        <f>IF(K5=0,"Offen",IF(L5&gt;=0,"Bezahlt","Teilzahlung"))</f>
        <v/>
      </c>
      <c r="N5" s="9" t="inlineStr">
        <is>
          <t>Keine</t>
        </is>
      </c>
      <c r="O5" s="36" t="n">
        <v>2400</v>
      </c>
      <c r="P5" s="11" t="inlineStr"/>
    </row>
    <row r="6">
      <c r="A6" s="3" t="n">
        <v>3</v>
      </c>
      <c r="B6" s="4" t="inlineStr">
        <is>
          <t>Andreas Schneider</t>
        </is>
      </c>
      <c r="C6" s="4" t="inlineStr">
        <is>
          <t>Goethestraße 45, Hamburg</t>
        </is>
      </c>
      <c r="D6" s="3" t="inlineStr">
        <is>
          <t>2. OG</t>
        </is>
      </c>
      <c r="E6" s="3" t="n">
        <v>74</v>
      </c>
      <c r="F6" s="32" t="n">
        <v>890</v>
      </c>
      <c r="G6" s="32" t="n">
        <v>200</v>
      </c>
      <c r="H6" s="32">
        <f>F6+G6</f>
        <v/>
      </c>
      <c r="I6" s="33" t="n">
        <v>46024</v>
      </c>
      <c r="J6" s="34" t="n"/>
      <c r="K6" s="35" t="n">
        <v>0</v>
      </c>
      <c r="L6" s="32">
        <f>K6-H6</f>
        <v/>
      </c>
      <c r="M6" s="3">
        <f>IF(K6=0,"Offen",IF(L6&gt;=0,"Bezahlt","Teilzahlung"))</f>
        <v/>
      </c>
      <c r="N6" s="9" t="inlineStr">
        <is>
          <t>2. Mahnung</t>
        </is>
      </c>
      <c r="O6" s="32" t="n">
        <v>1780</v>
      </c>
      <c r="P6" s="4" t="inlineStr">
        <is>
          <t>Zahlung ausstehend – Kontakt aufnehmen</t>
        </is>
      </c>
    </row>
    <row r="7">
      <c r="A7" s="10" t="n">
        <v>4</v>
      </c>
      <c r="B7" s="11" t="inlineStr">
        <is>
          <t>Petra Wagner</t>
        </is>
      </c>
      <c r="C7" s="11" t="inlineStr">
        <is>
          <t>Rosenweg 3, Köln</t>
        </is>
      </c>
      <c r="D7" s="10" t="inlineStr">
        <is>
          <t>3. OG rechts</t>
        </is>
      </c>
      <c r="E7" s="10" t="n">
        <v>60</v>
      </c>
      <c r="F7" s="36" t="n">
        <v>700</v>
      </c>
      <c r="G7" s="36" t="n">
        <v>160</v>
      </c>
      <c r="H7" s="36">
        <f>F7+G7</f>
        <v/>
      </c>
      <c r="I7" s="37" t="n">
        <v>46024</v>
      </c>
      <c r="J7" s="34" t="n">
        <v>46023</v>
      </c>
      <c r="K7" s="35" t="n">
        <v>860</v>
      </c>
      <c r="L7" s="36">
        <f>K7-H7</f>
        <v/>
      </c>
      <c r="M7" s="10">
        <f>IF(K7=0,"Offen",IF(L7&gt;=0,"Bezahlt","Teilzahlung"))</f>
        <v/>
      </c>
      <c r="N7" s="9" t="inlineStr">
        <is>
          <t>Keine</t>
        </is>
      </c>
      <c r="O7" s="36" t="n">
        <v>1400</v>
      </c>
      <c r="P7" s="11" t="inlineStr"/>
    </row>
    <row r="8">
      <c r="A8" s="3" t="n">
        <v>5</v>
      </c>
      <c r="B8" s="4" t="inlineStr">
        <is>
          <t>Michael Hoffmann</t>
        </is>
      </c>
      <c r="C8" s="4" t="inlineStr">
        <is>
          <t>Bahnhofstraße 9, Frankfurt am Main</t>
        </is>
      </c>
      <c r="D8" s="3" t="inlineStr">
        <is>
          <t>1. OG rechts</t>
        </is>
      </c>
      <c r="E8" s="3" t="n">
        <v>95</v>
      </c>
      <c r="F8" s="32" t="n">
        <v>1180</v>
      </c>
      <c r="G8" s="32" t="n">
        <v>260</v>
      </c>
      <c r="H8" s="32">
        <f>F8+G8</f>
        <v/>
      </c>
      <c r="I8" s="33" t="n">
        <v>46024</v>
      </c>
      <c r="J8" s="34" t="n">
        <v>46032</v>
      </c>
      <c r="K8" s="35" t="n">
        <v>1000</v>
      </c>
      <c r="L8" s="32">
        <f>K8-H8</f>
        <v/>
      </c>
      <c r="M8" s="3">
        <f>IF(K8=0,"Offen",IF(L8&gt;=0,"Bezahlt","Teilzahlung"))</f>
        <v/>
      </c>
      <c r="N8" s="9" t="inlineStr">
        <is>
          <t>Keine</t>
        </is>
      </c>
      <c r="O8" s="32" t="n">
        <v>2360</v>
      </c>
      <c r="P8" s="4" t="inlineStr"/>
    </row>
    <row r="9">
      <c r="A9" s="10" t="n">
        <v>6</v>
      </c>
      <c r="B9" s="11" t="inlineStr">
        <is>
          <t>Julia Richter</t>
        </is>
      </c>
      <c r="C9" s="11" t="inlineStr">
        <is>
          <t>Marktplatz 5, Leipzig</t>
        </is>
      </c>
      <c r="D9" s="10" t="inlineStr">
        <is>
          <t>EG links</t>
        </is>
      </c>
      <c r="E9" s="10" t="n">
        <v>65</v>
      </c>
      <c r="F9" s="36" t="n">
        <v>660</v>
      </c>
      <c r="G9" s="36" t="n">
        <v>150</v>
      </c>
      <c r="H9" s="36">
        <f>F9+G9</f>
        <v/>
      </c>
      <c r="I9" s="37" t="n">
        <v>46024</v>
      </c>
      <c r="J9" s="34" t="n">
        <v>46024</v>
      </c>
      <c r="K9" s="35" t="n">
        <v>810</v>
      </c>
      <c r="L9" s="36">
        <f>K9-H9</f>
        <v/>
      </c>
      <c r="M9" s="10">
        <f>IF(K9=0,"Offen",IF(L9&gt;=0,"Bezahlt","Teilzahlung"))</f>
        <v/>
      </c>
      <c r="N9" s="9" t="inlineStr">
        <is>
          <t>Keine</t>
        </is>
      </c>
      <c r="O9" s="36" t="n">
        <v>1320</v>
      </c>
      <c r="P9" s="11" t="inlineStr"/>
    </row>
    <row r="10">
      <c r="A10" s="3" t="n">
        <v>7</v>
      </c>
      <c r="B10" s="4" t="inlineStr">
        <is>
          <t>Stefan Krüger</t>
        </is>
      </c>
      <c r="C10" s="4" t="inlineStr">
        <is>
          <t>Ahornweg 18, Berlin</t>
        </is>
      </c>
      <c r="D10" s="3" t="inlineStr">
        <is>
          <t>2. OG rechts</t>
        </is>
      </c>
      <c r="E10" s="3" t="n">
        <v>71</v>
      </c>
      <c r="F10" s="32" t="n">
        <v>720</v>
      </c>
      <c r="G10" s="32" t="n">
        <v>190</v>
      </c>
      <c r="H10" s="32">
        <f>F10+G10</f>
        <v/>
      </c>
      <c r="I10" s="33" t="n">
        <v>46024</v>
      </c>
      <c r="J10" s="34" t="n"/>
      <c r="K10" s="35" t="n">
        <v>0</v>
      </c>
      <c r="L10" s="32">
        <f>K10-H10</f>
        <v/>
      </c>
      <c r="M10" s="3">
        <f>IF(K10=0,"Offen",IF(L10&gt;=0,"Bezahlt","Teilzahlung"))</f>
        <v/>
      </c>
      <c r="N10" s="9" t="inlineStr">
        <is>
          <t>1. Mahnung</t>
        </is>
      </c>
      <c r="O10" s="32" t="n">
        <v>1440</v>
      </c>
      <c r="P10" s="4" t="inlineStr">
        <is>
          <t>Zahlung ausstehend – Kontakt aufnehmen</t>
        </is>
      </c>
    </row>
    <row r="11">
      <c r="A11" s="10" t="n">
        <v>8</v>
      </c>
      <c r="B11" s="11" t="inlineStr">
        <is>
          <t>Nina Fischer</t>
        </is>
      </c>
      <c r="C11" s="11" t="inlineStr">
        <is>
          <t>Talstraße 22, Dresden</t>
        </is>
      </c>
      <c r="D11" s="10" t="inlineStr">
        <is>
          <t>1. OG links</t>
        </is>
      </c>
      <c r="E11" s="10" t="n">
        <v>78</v>
      </c>
      <c r="F11" s="36" t="n">
        <v>780</v>
      </c>
      <c r="G11" s="36" t="n">
        <v>175</v>
      </c>
      <c r="H11" s="36">
        <f>F11+G11</f>
        <v/>
      </c>
      <c r="I11" s="37" t="n">
        <v>46024</v>
      </c>
      <c r="J11" s="34" t="n">
        <v>46026</v>
      </c>
      <c r="K11" s="35" t="n">
        <v>955</v>
      </c>
      <c r="L11" s="36">
        <f>K11-H11</f>
        <v/>
      </c>
      <c r="M11" s="10">
        <f>IF(K11=0,"Offen",IF(L11&gt;=0,"Bezahlt","Teilzahlung"))</f>
        <v/>
      </c>
      <c r="N11" s="9" t="inlineStr">
        <is>
          <t>Keine</t>
        </is>
      </c>
      <c r="O11" s="36" t="n">
        <v>1560</v>
      </c>
      <c r="P11" s="11" t="inlineStr"/>
    </row>
    <row r="12">
      <c r="A12" s="3" t="n">
        <v>9</v>
      </c>
      <c r="B12" s="4" t="inlineStr">
        <is>
          <t>Bau-Invest GmbH</t>
        </is>
      </c>
      <c r="C12" s="4" t="inlineStr">
        <is>
          <t>Kaiserallee 30, Frankfurt am Main</t>
        </is>
      </c>
      <c r="D12" s="3" t="inlineStr">
        <is>
          <t>Gewerbe EG</t>
        </is>
      </c>
      <c r="E12" s="3" t="n">
        <v>120</v>
      </c>
      <c r="F12" s="32" t="n">
        <v>2100</v>
      </c>
      <c r="G12" s="32" t="n">
        <v>400</v>
      </c>
      <c r="H12" s="32">
        <f>F12+G12</f>
        <v/>
      </c>
      <c r="I12" s="33" t="n">
        <v>46024</v>
      </c>
      <c r="J12" s="34" t="n">
        <v>46024</v>
      </c>
      <c r="K12" s="35" t="n">
        <v>2500</v>
      </c>
      <c r="L12" s="32">
        <f>K12-H12</f>
        <v/>
      </c>
      <c r="M12" s="3">
        <f>IF(K12=0,"Offen",IF(L12&gt;=0,"Bezahlt","Teilzahlung"))</f>
        <v/>
      </c>
      <c r="N12" s="9" t="inlineStr">
        <is>
          <t>Keine</t>
        </is>
      </c>
      <c r="O12" s="32" t="n">
        <v>4200</v>
      </c>
      <c r="P12" s="4" t="inlineStr"/>
    </row>
    <row r="13">
      <c r="A13" s="10" t="n">
        <v>10</v>
      </c>
      <c r="B13" s="11" t="inlineStr">
        <is>
          <t>Klaus Zimmermann</t>
        </is>
      </c>
      <c r="C13" s="11" t="inlineStr">
        <is>
          <t>Parkstraße 8, Köln</t>
        </is>
      </c>
      <c r="D13" s="10" t="inlineStr">
        <is>
          <t>3. OG links</t>
        </is>
      </c>
      <c r="E13" s="10" t="n">
        <v>63</v>
      </c>
      <c r="F13" s="36" t="n">
        <v>640</v>
      </c>
      <c r="G13" s="36" t="n">
        <v>150</v>
      </c>
      <c r="H13" s="36">
        <f>F13+G13</f>
        <v/>
      </c>
      <c r="I13" s="37" t="n">
        <v>46024</v>
      </c>
      <c r="J13" s="34" t="n">
        <v>46037</v>
      </c>
      <c r="K13" s="35" t="n">
        <v>500</v>
      </c>
      <c r="L13" s="36">
        <f>K13-H13</f>
        <v/>
      </c>
      <c r="M13" s="10">
        <f>IF(K13=0,"Offen",IF(L13&gt;=0,"Bezahlt","Teilzahlung"))</f>
        <v/>
      </c>
      <c r="N13" s="9" t="inlineStr">
        <is>
          <t>Keine</t>
        </is>
      </c>
      <c r="O13" s="36" t="n">
        <v>1280</v>
      </c>
      <c r="P13" s="11" t="inlineStr"/>
    </row>
    <row r="14"/>
    <row r="15">
      <c r="A15" s="14" t="n"/>
      <c r="B15" s="15" t="inlineStr">
        <is>
          <t>Gesamtsumme</t>
        </is>
      </c>
      <c r="C15" s="14" t="n"/>
      <c r="D15" s="14" t="n"/>
      <c r="E15" s="14" t="n"/>
      <c r="F15" s="38">
        <f>SUM(F4:F13)</f>
        <v/>
      </c>
      <c r="G15" s="38">
        <f>SUM(G4:G13)</f>
        <v/>
      </c>
      <c r="H15" s="38">
        <f>SUM(H4:H13)</f>
        <v/>
      </c>
      <c r="I15" s="14" t="n"/>
      <c r="J15" s="14" t="n"/>
      <c r="K15" s="38">
        <f>SUM(K4:K13)</f>
        <v/>
      </c>
      <c r="L15" s="38">
        <f>SUM(L4:L13)</f>
        <v/>
      </c>
      <c r="M15" s="17">
        <f>COUNTIF(M4:M13,"Bezahlt")&amp;" bezahlt / "&amp;COUNTIF(M4:M13,"Offen")&amp;" offen"</f>
        <v/>
      </c>
      <c r="N15" s="14" t="n"/>
      <c r="O15" s="38">
        <f>SUM(O4:O13)</f>
        <v/>
      </c>
      <c r="P15" s="14" t="n"/>
    </row>
  </sheetData>
  <mergeCells count="1">
    <mergeCell ref="A1:P1"/>
  </mergeCells>
  <conditionalFormatting sqref="L4:L13">
    <cfRule type="cellIs" priority="1" operator="lessThan" dxfId="0">
      <formula>0</formula>
    </cfRule>
    <cfRule type="cellIs" priority="2" operator="greaterThanOrEqual" dxfId="1">
      <formula>0</formula>
    </cfRule>
  </conditionalFormatting>
  <conditionalFormatting sqref="M4:M13">
    <cfRule type="expression" priority="3" dxfId="0" stopIfTrue="1">
      <formula>M4="Offen"</formula>
    </cfRule>
    <cfRule type="expression" priority="4" dxfId="1" stopIfTrue="1">
      <formula>M4="Bezahlt"</formula>
    </cfRule>
  </conditionalFormatting>
  <dataValidations count="1">
    <dataValidation sqref="N4:N13" showErrorMessage="1" showInputMessage="1" allowBlank="1" type="list">
      <formula1>"Keine,1. Mahnung,2. Mahnung,Inkasso"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34" customWidth="1" min="1" max="1"/>
    <col width="18" customWidth="1" min="2" max="2"/>
    <col width="4" customWidth="1" min="3" max="3"/>
    <col width="22" customWidth="1" min="5" max="5"/>
    <col width="14" customWidth="1" min="6" max="6"/>
    <col width="14" customWidth="1" min="7" max="7"/>
  </cols>
  <sheetData>
    <row r="1" ht="26" customHeight="1">
      <c r="A1" s="18" t="inlineStr">
        <is>
          <t>Auswertung Mietzahlungen 2026</t>
        </is>
      </c>
    </row>
    <row r="2"/>
    <row r="3">
      <c r="A3" s="2" t="inlineStr">
        <is>
          <t>Kennzahl</t>
        </is>
      </c>
      <c r="B3" s="2" t="inlineStr">
        <is>
          <t>Wert</t>
        </is>
      </c>
      <c r="E3" s="2" t="inlineStr">
        <is>
          <t>Mieter</t>
        </is>
      </c>
      <c r="F3" s="2" t="inlineStr">
        <is>
          <t>Soll (€)</t>
        </is>
      </c>
      <c r="G3" s="2" t="inlineStr">
        <is>
          <t>Ist (€)</t>
        </is>
      </c>
    </row>
    <row r="4">
      <c r="A4" s="4" t="inlineStr">
        <is>
          <t>Gesamt Soll-Miete (Warmmiete) (€)</t>
        </is>
      </c>
      <c r="B4" s="39">
        <f>Mietzahlungen!H15</f>
        <v/>
      </c>
      <c r="E4" s="20">
        <f>Mietzahlungen!B4</f>
        <v/>
      </c>
      <c r="F4" s="40">
        <f>Mietzahlungen!H4</f>
        <v/>
      </c>
      <c r="G4" s="40">
        <f>Mietzahlungen!K4</f>
        <v/>
      </c>
    </row>
    <row r="5">
      <c r="A5" s="11" t="inlineStr">
        <is>
          <t>Gesamt Ist-Zahlungen (€)</t>
        </is>
      </c>
      <c r="B5" s="41">
        <f>Mietzahlungen!K15</f>
        <v/>
      </c>
      <c r="E5" s="23">
        <f>Mietzahlungen!B5</f>
        <v/>
      </c>
      <c r="F5" s="42">
        <f>Mietzahlungen!H5</f>
        <v/>
      </c>
      <c r="G5" s="42">
        <f>Mietzahlungen!K5</f>
        <v/>
      </c>
    </row>
    <row r="6">
      <c r="A6" s="4" t="inlineStr">
        <is>
          <t>Zahlungsquote (%)</t>
        </is>
      </c>
      <c r="B6" s="43">
        <f>IFERROR(Mietzahlungen!K15/Mietzahlungen!H15,0)</f>
        <v/>
      </c>
      <c r="E6" s="20">
        <f>Mietzahlungen!B6</f>
        <v/>
      </c>
      <c r="F6" s="40">
        <f>Mietzahlungen!H6</f>
        <v/>
      </c>
      <c r="G6" s="40">
        <f>Mietzahlungen!K6</f>
        <v/>
      </c>
    </row>
    <row r="7">
      <c r="A7" s="11" t="inlineStr">
        <is>
          <t>Anzahl Mieteinheiten</t>
        </is>
      </c>
      <c r="B7" s="26">
        <f>COUNTA(Mietzahlungen!B4:B13)</f>
        <v/>
      </c>
      <c r="E7" s="23">
        <f>Mietzahlungen!B7</f>
        <v/>
      </c>
      <c r="F7" s="42">
        <f>Mietzahlungen!H7</f>
        <v/>
      </c>
      <c r="G7" s="42">
        <f>Mietzahlungen!K7</f>
        <v/>
      </c>
    </row>
    <row r="8">
      <c r="A8" s="4" t="inlineStr">
        <is>
          <t>Anzahl Rückstände</t>
        </is>
      </c>
      <c r="B8" s="27">
        <f>COUNTIF(Mietzahlungen!M4:M13,"Offen")+COUNTIF(Mietzahlungen!M4:M13,"Teilzahlung")</f>
        <v/>
      </c>
      <c r="E8" s="20">
        <f>Mietzahlungen!B8</f>
        <v/>
      </c>
      <c r="F8" s="40">
        <f>Mietzahlungen!H8</f>
        <v/>
      </c>
      <c r="G8" s="40">
        <f>Mietzahlungen!K8</f>
        <v/>
      </c>
    </row>
    <row r="9">
      <c r="A9" s="11" t="inlineStr">
        <is>
          <t>Durchschnittliche Wohnfläche (m²)</t>
        </is>
      </c>
      <c r="B9" s="44">
        <f>AVERAGE(Mietzahlungen!E4:E13)</f>
        <v/>
      </c>
      <c r="E9" s="23">
        <f>Mietzahlungen!B9</f>
        <v/>
      </c>
      <c r="F9" s="42">
        <f>Mietzahlungen!H9</f>
        <v/>
      </c>
      <c r="G9" s="42">
        <f>Mietzahlungen!K9</f>
        <v/>
      </c>
    </row>
    <row r="10">
      <c r="E10" s="20">
        <f>Mietzahlungen!B10</f>
        <v/>
      </c>
      <c r="F10" s="40">
        <f>Mietzahlungen!H10</f>
        <v/>
      </c>
      <c r="G10" s="40">
        <f>Mietzahlungen!K10</f>
        <v/>
      </c>
    </row>
    <row r="11">
      <c r="E11" s="23">
        <f>Mietzahlungen!B11</f>
        <v/>
      </c>
      <c r="F11" s="42">
        <f>Mietzahlungen!H11</f>
        <v/>
      </c>
      <c r="G11" s="42">
        <f>Mietzahlungen!K11</f>
        <v/>
      </c>
    </row>
    <row r="12">
      <c r="A12" s="29" t="inlineStr">
        <is>
          <t>Status</t>
        </is>
      </c>
      <c r="B12" s="29" t="inlineStr">
        <is>
          <t>Anzahl</t>
        </is>
      </c>
      <c r="E12" s="20">
        <f>Mietzahlungen!B12</f>
        <v/>
      </c>
      <c r="F12" s="40">
        <f>Mietzahlungen!H12</f>
        <v/>
      </c>
      <c r="G12" s="40">
        <f>Mietzahlungen!K12</f>
        <v/>
      </c>
    </row>
    <row r="13">
      <c r="A13" s="20" t="inlineStr">
        <is>
          <t>Bezahlt</t>
        </is>
      </c>
      <c r="B13" s="30">
        <f>COUNTIF(Mietzahlungen!M4:M13,"Bezahlt")</f>
        <v/>
      </c>
      <c r="E13" s="23">
        <f>Mietzahlungen!B13</f>
        <v/>
      </c>
      <c r="F13" s="42">
        <f>Mietzahlungen!H13</f>
        <v/>
      </c>
      <c r="G13" s="42">
        <f>Mietzahlungen!K13</f>
        <v/>
      </c>
    </row>
    <row r="14">
      <c r="A14" s="23" t="inlineStr">
        <is>
          <t>Teilzahlung</t>
        </is>
      </c>
      <c r="B14" s="31">
        <f>COUNTIF(Mietzahlungen!M4:M13,"Teilzahlung")</f>
        <v/>
      </c>
    </row>
    <row r="15">
      <c r="A15" s="20" t="inlineStr">
        <is>
          <t>Offen</t>
        </is>
      </c>
      <c r="B15" s="30">
        <f>COUNTIF(Mietzahlungen!M4:M13,"Offen")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26" customWidth="1" min="1" max="1"/>
    <col width="90" customWidth="1" min="2" max="2"/>
  </cols>
  <sheetData>
    <row r="1" ht="26" customHeight="1">
      <c r="A1" s="18" t="inlineStr">
        <is>
          <t>Anleitung zur Mietzahlungsüberwachung</t>
        </is>
      </c>
    </row>
    <row r="2"/>
    <row r="3">
      <c r="A3" s="2" t="inlineStr">
        <is>
          <t>Blatt</t>
        </is>
      </c>
      <c r="B3" s="2" t="inlineStr">
        <is>
          <t>Beschreibung</t>
        </is>
      </c>
    </row>
    <row r="4" ht="46" customHeight="1">
      <c r="A4" s="30" t="inlineStr">
        <is>
          <t>Mietzahlungen</t>
        </is>
      </c>
      <c r="B4" s="4" t="inlineStr">
        <is>
          <t>Zentrale Tabelle für alle Mieteinheiten. Tragen Sie in den gelb hinterlegten Feldern (Zahlungseingang, Zahlbetrag Ist, Mahnstufe) die tatsächlichen Zahlungsdaten ein. Warmmiete Soll, Differenz und Status werden automatisch berechnet.</t>
        </is>
      </c>
    </row>
    <row r="5" ht="46" customHeight="1">
      <c r="A5" s="31" t="inlineStr">
        <is>
          <t>Übersicht</t>
        </is>
      </c>
      <c r="B5" s="11" t="inlineStr">
        <is>
          <t>Zeigt zentrale Kennzahlen (Zahlungsquote, offene Rückstände) sowie Diagramme zum Vergleich von Soll- und Ist-Zahlungen je Mieter und zur Verteilung der Zahlungsstatus.</t>
        </is>
      </c>
    </row>
    <row r="6" ht="46" customHeight="1">
      <c r="A6" s="30" t="inlineStr">
        <is>
          <t>Anleitung</t>
        </is>
      </c>
      <c r="B6" s="4" t="inlineStr">
        <is>
          <t>Diese Seite erklärt den Aufbau und die Nutzung der Arbeitsmappe.</t>
        </is>
      </c>
    </row>
    <row r="7"/>
    <row r="8"/>
    <row r="9">
      <c r="A9" s="29" t="inlineStr">
        <is>
          <t>Spalte</t>
        </is>
      </c>
      <c r="B9" s="29" t="inlineStr">
        <is>
          <t>Erklärung</t>
        </is>
      </c>
    </row>
    <row r="10" ht="32" customHeight="1">
      <c r="A10" s="30" t="inlineStr">
        <is>
          <t>Warmmiete Soll</t>
        </is>
      </c>
      <c r="B10" s="4" t="inlineStr">
        <is>
          <t>Automatische Summe aus Kaltmiete und Nebenkostenvorauszahlung.</t>
        </is>
      </c>
    </row>
    <row r="11" ht="32" customHeight="1">
      <c r="A11" s="31" t="inlineStr">
        <is>
          <t>Fälligkeit</t>
        </is>
      </c>
      <c r="B11" s="11" t="inlineStr">
        <is>
          <t>Vertraglich vereinbartes Datum der Mietzahlung, üblicherweise der 3. Werktag des Monats.</t>
        </is>
      </c>
    </row>
    <row r="12" ht="32" customHeight="1">
      <c r="A12" s="30" t="inlineStr">
        <is>
          <t>Zahlungseingang</t>
        </is>
      </c>
      <c r="B12" s="4" t="inlineStr">
        <is>
          <t>Datum, an dem die Zahlung tatsächlich auf dem Konto eingegangen ist (manuell eintragen).</t>
        </is>
      </c>
    </row>
    <row r="13" ht="32" customHeight="1">
      <c r="A13" s="31" t="inlineStr">
        <is>
          <t>Zahlbetrag Ist</t>
        </is>
      </c>
      <c r="B13" s="11" t="inlineStr">
        <is>
          <t>Tatsächlich gezahlter Betrag laut Kontoauszug (manuell eintragen).</t>
        </is>
      </c>
    </row>
    <row r="14" ht="32" customHeight="1">
      <c r="A14" s="30" t="inlineStr">
        <is>
          <t>Differenz</t>
        </is>
      </c>
      <c r="B14" s="4" t="inlineStr">
        <is>
          <t>Zahlbetrag Ist minus Warmmiete Soll. Negativ = Rückstand (rot), positiv/Null = beglichen (grün).</t>
        </is>
      </c>
    </row>
    <row r="15" ht="32" customHeight="1">
      <c r="A15" s="31" t="inlineStr">
        <is>
          <t>Status</t>
        </is>
      </c>
      <c r="B15" s="11" t="inlineStr">
        <is>
          <t>Automatisch berechnet: Bezahlt, Teilzahlung oder Offen.</t>
        </is>
      </c>
    </row>
    <row r="16" ht="32" customHeight="1">
      <c r="A16" s="30" t="inlineStr">
        <is>
          <t>Mahnstufe</t>
        </is>
      </c>
      <c r="B16" s="4" t="inlineStr">
        <is>
          <t>Manuell auswählbar über Dropdown: Keine, 1. Mahnung, 2. Mahnung, Inkasso.</t>
        </is>
      </c>
    </row>
    <row r="17" ht="32" customHeight="1">
      <c r="A17" s="31" t="inlineStr">
        <is>
          <t>Kaution</t>
        </is>
      </c>
      <c r="B17" s="11" t="inlineStr">
        <is>
          <t>Hinterlegte Mietkaution des Mieters zur Information.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2026-07-14T10:48:14Z</dcterms:created>
  <dcterms:modified xmlns:dcterms="http://purl.org/dc/terms/" xmlns:xsi="http://www.w3.org/2001/XMLSchema-instance" xsi:type="dcterms:W3CDTF">2026-07-14T10:48:14Z</dcterms:modified>
</cp:coreProperties>
</file>