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ietvertraege" sheetId="1" state="visible" r:id="rId1"/>
    <sheet xmlns:r="http://schemas.openxmlformats.org/officeDocument/2006/relationships" name="Auswertung" sheetId="2" state="visible" r:id="rId2"/>
    <sheet xmlns:r="http://schemas.openxmlformats.org/officeDocument/2006/relationships" name="Fristen &amp; Hinweise" sheetId="3" state="visible" r:id="rId3"/>
    <sheet xmlns:r="http://schemas.openxmlformats.org/officeDocument/2006/relationships" name="Datenbasi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DD.MM.YYYY"/>
    <numFmt numFmtId="165" formatCode="#,##0.0"/>
    <numFmt numFmtId="166" formatCode="#,##0.00\ &quot;EUR&quot;"/>
    <numFmt numFmtId="167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b val="1"/>
      <color rgb="00FFFFFF"/>
      <sz val="10"/>
    </font>
    <font>
      <name val="Calibri"/>
      <sz val="10"/>
    </font>
    <font>
      <name val="Calibri"/>
      <b val="1"/>
      <color rgb="00FFFFFF"/>
      <sz val="11"/>
    </font>
    <font>
      <name val="Calibri"/>
      <b val="1"/>
      <color rgb="001E293B"/>
      <sz val="10"/>
    </font>
    <font>
      <name val="Calibri"/>
      <b val="1"/>
      <color rgb="0016A34A"/>
      <sz val="10"/>
    </font>
    <font>
      <name val="Calibri"/>
      <b val="1"/>
      <color rgb="00DC2626"/>
      <sz val="10"/>
    </font>
    <font>
      <name val="Calibri"/>
      <b val="1"/>
      <color rgb="00D97706"/>
      <sz val="10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0F766E"/>
      </patternFill>
    </fill>
    <fill>
      <patternFill patternType="solid">
        <fgColor rgb="0014B8A6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164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165" fontId="3" fillId="5" borderId="1" applyAlignment="1" pivotButton="0" quotePrefix="0" xfId="0">
      <alignment horizontal="center" vertical="center" wrapText="1"/>
    </xf>
    <xf numFmtId="166" fontId="3" fillId="5" borderId="1" applyAlignment="1" pivotButton="0" quotePrefix="0" xfId="0">
      <alignment horizontal="center" vertical="center" wrapText="1"/>
    </xf>
    <xf numFmtId="166" fontId="3" fillId="3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 wrapText="1"/>
    </xf>
    <xf numFmtId="3" fontId="6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left" vertical="center" wrapText="1"/>
    </xf>
    <xf numFmtId="3" fontId="3" fillId="4" borderId="1" applyAlignment="1" pivotButton="0" quotePrefix="0" xfId="0">
      <alignment horizontal="right" vertical="center"/>
    </xf>
    <xf numFmtId="166" fontId="3" fillId="3" borderId="1" applyAlignment="1" pivotButton="0" quotePrefix="0" xfId="0">
      <alignment horizontal="right" vertical="center"/>
    </xf>
    <xf numFmtId="166" fontId="3" fillId="4" borderId="1" applyAlignment="1" pivotButton="0" quotePrefix="0" xfId="0">
      <alignment horizontal="right" vertical="center"/>
    </xf>
    <xf numFmtId="166" fontId="7" fillId="3" borderId="1" applyAlignment="1" pivotButton="0" quotePrefix="0" xfId="0">
      <alignment horizontal="right" vertical="center"/>
    </xf>
    <xf numFmtId="165" fontId="3" fillId="4" borderId="1" applyAlignment="1" pivotButton="0" quotePrefix="0" xfId="0">
      <alignment horizontal="right" vertical="center"/>
    </xf>
    <xf numFmtId="3" fontId="3" fillId="3" borderId="1" applyAlignment="1" pivotButton="0" quotePrefix="0" xfId="0">
      <alignment horizontal="right" vertical="center"/>
    </xf>
    <xf numFmtId="167" fontId="3" fillId="4" borderId="1" applyAlignment="1" pivotButton="0" quotePrefix="0" xfId="0">
      <alignment horizontal="right" vertical="center"/>
    </xf>
    <xf numFmtId="0" fontId="2" fillId="7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7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166" fontId="3" fillId="0" borderId="1" applyAlignment="1" pivotButton="0" quotePrefix="0" xfId="0">
      <alignment horizontal="right" vertical="center"/>
    </xf>
    <xf numFmtId="0" fontId="5" fillId="0" borderId="1" pivotButton="0" quotePrefix="0" xfId="0"/>
    <xf numFmtId="0" fontId="3" fillId="0" borderId="1" pivotButton="0" quotePrefix="0" xfId="0"/>
    <xf numFmtId="0" fontId="3" fillId="3" borderId="1" applyAlignment="1" pivotButton="0" quotePrefix="0" xfId="0">
      <alignment horizontal="left" vertical="top" wrapText="1"/>
    </xf>
    <xf numFmtId="0" fontId="7" fillId="3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7" fillId="4" borderId="1" applyAlignment="1" pivotButton="0" quotePrefix="0" xfId="0">
      <alignment horizontal="left" vertical="top" wrapText="1"/>
    </xf>
    <xf numFmtId="0" fontId="8" fillId="3" borderId="1" applyAlignment="1" pivotButton="0" quotePrefix="0" xfId="0">
      <alignment horizontal="left" vertical="top" wrapText="1"/>
    </xf>
    <xf numFmtId="0" fontId="8" fillId="4" borderId="1" applyAlignment="1" pivotButton="0" quotePrefix="0" xfId="0">
      <alignment horizontal="left" vertical="top" wrapText="1"/>
    </xf>
    <xf numFmtId="164" fontId="3" fillId="5" borderId="1" applyAlignment="1" pivotButton="0" quotePrefix="0" xfId="0">
      <alignment horizontal="center" vertical="center" wrapText="1"/>
    </xf>
    <xf numFmtId="165" fontId="3" fillId="5" borderId="1" applyAlignment="1" pivotButton="0" quotePrefix="0" xfId="0">
      <alignment horizontal="center" vertical="center" wrapText="1"/>
    </xf>
    <xf numFmtId="166" fontId="3" fillId="5" borderId="1" applyAlignment="1" pivotButton="0" quotePrefix="0" xfId="0">
      <alignment horizontal="center" vertical="center" wrapText="1"/>
    </xf>
    <xf numFmtId="166" fontId="3" fillId="3" borderId="1" applyAlignment="1" pivotButton="0" quotePrefix="0" xfId="0">
      <alignment horizontal="center" vertical="center" wrapText="1"/>
    </xf>
    <xf numFmtId="166" fontId="3" fillId="4" borderId="1" applyAlignment="1" pivotButton="0" quotePrefix="0" xfId="0">
      <alignment horizontal="center" vertical="center" wrapText="1"/>
    </xf>
    <xf numFmtId="166" fontId="3" fillId="3" borderId="1" applyAlignment="1" pivotButton="0" quotePrefix="0" xfId="0">
      <alignment horizontal="right" vertical="center"/>
    </xf>
    <xf numFmtId="166" fontId="3" fillId="4" borderId="1" applyAlignment="1" pivotButton="0" quotePrefix="0" xfId="0">
      <alignment horizontal="right" vertical="center"/>
    </xf>
    <xf numFmtId="166" fontId="7" fillId="3" borderId="1" applyAlignment="1" pivotButton="0" quotePrefix="0" xfId="0">
      <alignment horizontal="right" vertical="center"/>
    </xf>
    <xf numFmtId="165" fontId="3" fillId="4" borderId="1" applyAlignment="1" pivotButton="0" quotePrefix="0" xfId="0">
      <alignment horizontal="right" vertical="center"/>
    </xf>
    <xf numFmtId="167" fontId="3" fillId="4" borderId="1" applyAlignment="1" pivotButton="0" quotePrefix="0" xfId="0">
      <alignment horizontal="right" vertical="center"/>
    </xf>
    <xf numFmtId="166" fontId="3" fillId="0" borderId="1" applyAlignment="1" pivotButton="0" quotePrefix="0" xfId="0">
      <alignment horizontal="right" vertical="center"/>
    </xf>
  </cellXfs>
  <cellStyles count="1">
    <cellStyle name="Normal" xfId="0" builtinId="0" hidden="0"/>
  </cellStyles>
  <dxfs count="2">
    <dxf>
      <font>
        <name val="Calibri"/>
        <b val="1"/>
        <color rgb="00DC2626"/>
        <sz val="10"/>
      </font>
      <fill>
        <patternFill patternType="solid">
          <fgColor rgb="00FEF2F2"/>
        </patternFill>
      </fill>
    </dxf>
    <dxf>
      <font>
        <name val="Calibri"/>
        <b val="1"/>
        <color rgb="0016A34A"/>
        <sz val="10"/>
      </font>
      <fill>
        <patternFill patternType="solid">
          <fgColor rgb="00F0FDF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Kaltmiete je Mietvertrag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'Auswertung'!E16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'Auswertung'!$D$17:$D$26</f>
            </numRef>
          </cat>
          <val>
            <numRef>
              <f>'Auswertung'!$E$17:$E$26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Objekt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Kaltmiete (EUR)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Mietstatus - Verteilung</a:t>
            </a:r>
          </a:p>
        </rich>
      </tx>
    </title>
    <plotArea>
      <pieChart>
        <varyColors val="1"/>
        <ser>
          <idx val="0"/>
          <order val="0"/>
          <tx>
            <strRef>
              <f>'Auswertung'!E33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6A34A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'Auswertung'!$D$34:$D$35</f>
            </numRef>
          </cat>
          <val>
            <numRef>
              <f>'Auswertung'!$E$34:$E$35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16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32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22" customWidth="1" min="3" max="3"/>
    <col width="8" customWidth="1" min="4" max="4"/>
    <col width="18" customWidth="1" min="5" max="5"/>
    <col width="22" customWidth="1" min="6" max="6"/>
    <col width="14" customWidth="1" min="7" max="7"/>
    <col width="14" customWidth="1" min="8" max="8"/>
    <col width="14" customWidth="1" min="9" max="9"/>
    <col width="14" customWidth="1" min="10" max="10"/>
    <col width="13" customWidth="1" min="11" max="11"/>
    <col width="13" customWidth="1" min="12" max="12"/>
    <col width="16" customWidth="1" min="13" max="13"/>
    <col width="13" customWidth="1" min="14" max="14"/>
    <col width="12" customWidth="1" min="15" max="15"/>
    <col width="18" customWidth="1" min="16" max="16"/>
    <col width="14" customWidth="1" min="17" max="17"/>
    <col width="12" customWidth="1" min="18" max="18"/>
    <col width="16" customWidth="1" min="19" max="19"/>
    <col width="16" customWidth="1" min="20" max="20"/>
    <col width="18" customWidth="1" min="21" max="21"/>
    <col width="20" customWidth="1" min="22" max="22"/>
    <col width="28" customWidth="1" min="23" max="23"/>
  </cols>
  <sheetData>
    <row r="1" ht="22" customHeight="1">
      <c r="A1" s="1" t="inlineStr">
        <is>
          <t>Mietvertrag Wohnraum - Uebersicht</t>
        </is>
      </c>
    </row>
    <row r="2" ht="38" customHeight="1">
      <c r="A2" s="2" t="inlineStr">
        <is>
          <t>Vertrags-ID</t>
        </is>
      </c>
      <c r="B2" s="2" t="inlineStr">
        <is>
          <t>Objektname</t>
        </is>
      </c>
      <c r="C2" s="2" t="inlineStr">
        <is>
          <t>Strasse / Hausnummer</t>
        </is>
      </c>
      <c r="D2" s="2" t="inlineStr">
        <is>
          <t>PLZ</t>
        </is>
      </c>
      <c r="E2" s="2" t="inlineStr">
        <is>
          <t>Ort</t>
        </is>
      </c>
      <c r="F2" s="2" t="inlineStr">
        <is>
          <t>Mietpartei (Name)</t>
        </is>
      </c>
      <c r="G2" s="2" t="inlineStr">
        <is>
          <t>Einzugsdatum</t>
        </is>
      </c>
      <c r="H2" s="2" t="inlineStr">
        <is>
          <t>Vertragsbeginn</t>
        </is>
      </c>
      <c r="I2" s="2" t="inlineStr">
        <is>
          <t>Vertragsende</t>
        </is>
      </c>
      <c r="J2" s="2" t="inlineStr">
        <is>
          <t>Mietart</t>
        </is>
      </c>
      <c r="K2" s="2" t="inlineStr">
        <is>
          <t>Wohnflaeche m2</t>
        </is>
      </c>
      <c r="L2" s="2" t="inlineStr">
        <is>
          <t>Kaltmiete EUR</t>
        </is>
      </c>
      <c r="M2" s="2" t="inlineStr">
        <is>
          <t>Nebenkosten-VZ EUR</t>
        </is>
      </c>
      <c r="N2" s="2" t="inlineStr">
        <is>
          <t>Warmmiete EUR</t>
        </is>
      </c>
      <c r="O2" s="2" t="inlineStr">
        <is>
          <t>Kaution EUR</t>
        </is>
      </c>
      <c r="P2" s="2" t="inlineStr">
        <is>
          <t>Kaution max. erlaubt EUR</t>
        </is>
      </c>
      <c r="Q2" s="2" t="inlineStr">
        <is>
          <t>Kautionsstatus</t>
        </is>
      </c>
      <c r="R2" s="2" t="inlineStr">
        <is>
          <t>Mietstatus</t>
        </is>
      </c>
      <c r="S2" s="2" t="inlineStr">
        <is>
          <t>Zahlungsrhythmus</t>
        </is>
      </c>
      <c r="T2" s="2" t="inlineStr">
        <is>
          <t>Letzte Anpassung</t>
        </is>
      </c>
      <c r="U2" s="2" t="inlineStr">
        <is>
          <t>Index-/Staffelmiete</t>
        </is>
      </c>
      <c r="V2" s="2" t="inlineStr">
        <is>
          <t>Mieterhöhung moeglich</t>
        </is>
      </c>
      <c r="W2" s="2" t="inlineStr">
        <is>
          <t>Anmerkungen</t>
        </is>
      </c>
    </row>
    <row r="3" ht="18" customHeight="1">
      <c r="A3" s="3" t="inlineStr">
        <is>
          <t>MV-2026-001</t>
        </is>
      </c>
      <c r="B3" s="4" t="inlineStr">
        <is>
          <t>Stadthaus Berlin</t>
        </is>
      </c>
      <c r="C3" s="4" t="inlineStr">
        <is>
          <t>Hauptstrasse 12</t>
        </is>
      </c>
      <c r="D3" s="3" t="inlineStr">
        <is>
          <t>10115</t>
        </is>
      </c>
      <c r="E3" s="4" t="inlineStr">
        <is>
          <t>Berlin</t>
        </is>
      </c>
      <c r="F3" s="4" t="inlineStr">
        <is>
          <t>Thomas Becker</t>
        </is>
      </c>
      <c r="G3" s="39" t="n">
        <v>46037</v>
      </c>
      <c r="H3" s="39" t="n">
        <v>46037</v>
      </c>
      <c r="I3" s="39" t="inlineStr"/>
      <c r="J3" s="6" t="inlineStr">
        <is>
          <t>unbefristet</t>
        </is>
      </c>
      <c r="K3" s="40" t="n">
        <v>72</v>
      </c>
      <c r="L3" s="41" t="n">
        <v>950</v>
      </c>
      <c r="M3" s="41" t="n">
        <v>180</v>
      </c>
      <c r="N3" s="42">
        <f>L3+M3</f>
        <v/>
      </c>
      <c r="O3" s="41" t="n">
        <v>2500</v>
      </c>
      <c r="P3" s="42">
        <f>L3*3</f>
        <v/>
      </c>
      <c r="Q3" s="3">
        <f>IF(O3&lt;=P3,"OK","Zu hoch")</f>
        <v/>
      </c>
      <c r="R3" s="3">
        <f>IF(AND(TODAY()&gt;=H3,OR(I3="",TODAY()&lt;=I3)),"aktiv","beendet")</f>
        <v/>
      </c>
      <c r="S3" s="6" t="inlineStr">
        <is>
          <t>monatlich</t>
        </is>
      </c>
      <c r="T3" s="39" t="n">
        <v>46037</v>
      </c>
      <c r="U3" s="6" t="inlineStr">
        <is>
          <t>Nein</t>
        </is>
      </c>
      <c r="V3" s="3">
        <f>IF(U3="Ja","Nein","Pruefen")</f>
        <v/>
      </c>
      <c r="W3" s="10" t="inlineStr">
        <is>
          <t>Erstbezug nach Renovierung</t>
        </is>
      </c>
    </row>
    <row r="4" ht="18" customHeight="1">
      <c r="A4" s="11" t="inlineStr">
        <is>
          <t>MV-2026-002</t>
        </is>
      </c>
      <c r="B4" s="12" t="inlineStr">
        <is>
          <t>Stadthaus Berlin</t>
        </is>
      </c>
      <c r="C4" s="12" t="inlineStr">
        <is>
          <t>Hauptstrasse 12</t>
        </is>
      </c>
      <c r="D4" s="11" t="inlineStr">
        <is>
          <t>10115</t>
        </is>
      </c>
      <c r="E4" s="12" t="inlineStr">
        <is>
          <t>Berlin</t>
        </is>
      </c>
      <c r="F4" s="12" t="inlineStr">
        <is>
          <t>Sabine Mueller</t>
        </is>
      </c>
      <c r="G4" s="39" t="n">
        <v>45962</v>
      </c>
      <c r="H4" s="39" t="n">
        <v>45962</v>
      </c>
      <c r="I4" s="39" t="inlineStr"/>
      <c r="J4" s="6" t="inlineStr">
        <is>
          <t>Indexmiete</t>
        </is>
      </c>
      <c r="K4" s="40" t="n">
        <v>58.5</v>
      </c>
      <c r="L4" s="41" t="n">
        <v>820</v>
      </c>
      <c r="M4" s="41" t="n">
        <v>150</v>
      </c>
      <c r="N4" s="43">
        <f>L4+M4</f>
        <v/>
      </c>
      <c r="O4" s="41" t="n">
        <v>2460</v>
      </c>
      <c r="P4" s="43">
        <f>L4*3</f>
        <v/>
      </c>
      <c r="Q4" s="11">
        <f>IF(O4&lt;=P4,"OK","Zu hoch")</f>
        <v/>
      </c>
      <c r="R4" s="11">
        <f>IF(AND(TODAY()&gt;=H4,OR(I4="",TODAY()&lt;=I4)),"aktiv","beendet")</f>
        <v/>
      </c>
      <c r="S4" s="6" t="inlineStr">
        <is>
          <t>monatlich</t>
        </is>
      </c>
      <c r="T4" s="39" t="n">
        <v>45962</v>
      </c>
      <c r="U4" s="6" t="inlineStr">
        <is>
          <t>Ja</t>
        </is>
      </c>
      <c r="V4" s="11">
        <f>IF(U4="Ja","Nein","Pruefen")</f>
        <v/>
      </c>
      <c r="W4" s="10" t="inlineStr">
        <is>
          <t>Indexgebunden VPI</t>
        </is>
      </c>
    </row>
    <row r="5" ht="18" customHeight="1">
      <c r="A5" s="3" t="inlineStr">
        <is>
          <t>MV-2026-003</t>
        </is>
      </c>
      <c r="B5" s="4" t="inlineStr">
        <is>
          <t>Lindenpalais Hamburg</t>
        </is>
      </c>
      <c r="C5" s="4" t="inlineStr">
        <is>
          <t>Lindenallee 7</t>
        </is>
      </c>
      <c r="D5" s="3" t="inlineStr">
        <is>
          <t>20095</t>
        </is>
      </c>
      <c r="E5" s="4" t="inlineStr">
        <is>
          <t>Hamburg</t>
        </is>
      </c>
      <c r="F5" s="4" t="inlineStr">
        <is>
          <t>Andreas Schneider</t>
        </is>
      </c>
      <c r="G5" s="39" t="n">
        <v>46054</v>
      </c>
      <c r="H5" s="39" t="n">
        <v>46054</v>
      </c>
      <c r="I5" s="39" t="inlineStr"/>
      <c r="J5" s="6" t="inlineStr">
        <is>
          <t>Staffelmiete</t>
        </is>
      </c>
      <c r="K5" s="40" t="n">
        <v>85</v>
      </c>
      <c r="L5" s="41" t="n">
        <v>1150</v>
      </c>
      <c r="M5" s="41" t="n">
        <v>210</v>
      </c>
      <c r="N5" s="42">
        <f>L5+M5</f>
        <v/>
      </c>
      <c r="O5" s="41" t="n">
        <v>3450</v>
      </c>
      <c r="P5" s="42">
        <f>L5*3</f>
        <v/>
      </c>
      <c r="Q5" s="3">
        <f>IF(O5&lt;=P5,"OK","Zu hoch")</f>
        <v/>
      </c>
      <c r="R5" s="3">
        <f>IF(AND(TODAY()&gt;=H5,OR(I5="",TODAY()&lt;=I5)),"aktiv","beendet")</f>
        <v/>
      </c>
      <c r="S5" s="6" t="inlineStr">
        <is>
          <t>monatlich</t>
        </is>
      </c>
      <c r="T5" s="39" t="n">
        <v>46054</v>
      </c>
      <c r="U5" s="6" t="inlineStr">
        <is>
          <t>Ja</t>
        </is>
      </c>
      <c r="V5" s="3">
        <f>IF(U5="Ja","Nein","Pruefen")</f>
        <v/>
      </c>
      <c r="W5" s="10" t="inlineStr">
        <is>
          <t>Staffel +2% p.a.</t>
        </is>
      </c>
    </row>
    <row r="6" ht="18" customHeight="1">
      <c r="A6" s="11" t="inlineStr">
        <is>
          <t>MV-2026-004</t>
        </is>
      </c>
      <c r="B6" s="12" t="inlineStr">
        <is>
          <t>Goethe-Residenz Frankfurt</t>
        </is>
      </c>
      <c r="C6" s="12" t="inlineStr">
        <is>
          <t>Goethestrasse 45</t>
        </is>
      </c>
      <c r="D6" s="11" t="inlineStr">
        <is>
          <t>60313</t>
        </is>
      </c>
      <c r="E6" s="12" t="inlineStr">
        <is>
          <t>Frankfurt am Main</t>
        </is>
      </c>
      <c r="F6" s="12" t="inlineStr">
        <is>
          <t>Petra Wagner</t>
        </is>
      </c>
      <c r="G6" s="39" t="n">
        <v>46082</v>
      </c>
      <c r="H6" s="39" t="n">
        <v>46082</v>
      </c>
      <c r="I6" s="39" t="n">
        <v>46446</v>
      </c>
      <c r="J6" s="6" t="inlineStr">
        <is>
          <t>befristet</t>
        </is>
      </c>
      <c r="K6" s="40" t="n">
        <v>63</v>
      </c>
      <c r="L6" s="41" t="n">
        <v>1080</v>
      </c>
      <c r="M6" s="41" t="n">
        <v>195</v>
      </c>
      <c r="N6" s="43">
        <f>L6+M6</f>
        <v/>
      </c>
      <c r="O6" s="41" t="n">
        <v>3000</v>
      </c>
      <c r="P6" s="43">
        <f>L6*3</f>
        <v/>
      </c>
      <c r="Q6" s="11">
        <f>IF(O6&lt;=P6,"OK","Zu hoch")</f>
        <v/>
      </c>
      <c r="R6" s="11">
        <f>IF(AND(TODAY()&gt;=H6,OR(I6="",TODAY()&lt;=I6)),"aktiv","beendet")</f>
        <v/>
      </c>
      <c r="S6" s="6" t="inlineStr">
        <is>
          <t>monatlich</t>
        </is>
      </c>
      <c r="T6" s="39" t="n">
        <v>46082</v>
      </c>
      <c r="U6" s="6" t="inlineStr">
        <is>
          <t>Nein</t>
        </is>
      </c>
      <c r="V6" s="11">
        <f>IF(U6="Ja","Nein","Pruefen")</f>
        <v/>
      </c>
      <c r="W6" s="10" t="inlineStr">
        <is>
          <t>Befristet 12 Monate</t>
        </is>
      </c>
    </row>
    <row r="7" ht="18" customHeight="1">
      <c r="A7" s="3" t="inlineStr">
        <is>
          <t>MV-2026-005</t>
        </is>
      </c>
      <c r="B7" s="4" t="inlineStr">
        <is>
          <t>Parkwohnung Muenchen</t>
        </is>
      </c>
      <c r="C7" s="4" t="inlineStr">
        <is>
          <t>Parkstrasse 18</t>
        </is>
      </c>
      <c r="D7" s="3" t="inlineStr">
        <is>
          <t>80331</t>
        </is>
      </c>
      <c r="E7" s="4" t="inlineStr">
        <is>
          <t>Muenchen</t>
        </is>
      </c>
      <c r="F7" s="4" t="inlineStr">
        <is>
          <t>Michael Hoffmann</t>
        </is>
      </c>
      <c r="G7" s="39" t="n">
        <v>46023</v>
      </c>
      <c r="H7" s="39" t="n">
        <v>46023</v>
      </c>
      <c r="I7" s="39" t="inlineStr"/>
      <c r="J7" s="6" t="inlineStr">
        <is>
          <t>unbefristet</t>
        </is>
      </c>
      <c r="K7" s="40" t="n">
        <v>96</v>
      </c>
      <c r="L7" s="41" t="n">
        <v>1450</v>
      </c>
      <c r="M7" s="41" t="n">
        <v>260</v>
      </c>
      <c r="N7" s="42">
        <f>L7+M7</f>
        <v/>
      </c>
      <c r="O7" s="41" t="n">
        <v>4000</v>
      </c>
      <c r="P7" s="42">
        <f>L7*3</f>
        <v/>
      </c>
      <c r="Q7" s="3">
        <f>IF(O7&lt;=P7,"OK","Zu hoch")</f>
        <v/>
      </c>
      <c r="R7" s="3">
        <f>IF(AND(TODAY()&gt;=H7,OR(I7="",TODAY()&lt;=I7)),"aktiv","beendet")</f>
        <v/>
      </c>
      <c r="S7" s="6" t="inlineStr">
        <is>
          <t>monatlich</t>
        </is>
      </c>
      <c r="T7" s="39" t="n">
        <v>46023</v>
      </c>
      <c r="U7" s="6" t="inlineStr">
        <is>
          <t>Nein</t>
        </is>
      </c>
      <c r="V7" s="3">
        <f>IF(U7="Ja","Nein","Pruefen")</f>
        <v/>
      </c>
      <c r="W7" s="10" t="inlineStr">
        <is>
          <t>Garage inklusive</t>
        </is>
      </c>
    </row>
    <row r="8" ht="18" customHeight="1">
      <c r="A8" s="11" t="inlineStr">
        <is>
          <t>MV-2026-006</t>
        </is>
      </c>
      <c r="B8" s="12" t="inlineStr">
        <is>
          <t>Bahnhofsquartier Koeln</t>
        </is>
      </c>
      <c r="C8" s="12" t="inlineStr">
        <is>
          <t>Bahnhofstrasse 26</t>
        </is>
      </c>
      <c r="D8" s="11" t="inlineStr">
        <is>
          <t>50667</t>
        </is>
      </c>
      <c r="E8" s="12" t="inlineStr">
        <is>
          <t>Koeln</t>
        </is>
      </c>
      <c r="F8" s="12" t="inlineStr">
        <is>
          <t>Julia Richter</t>
        </is>
      </c>
      <c r="G8" s="39" t="n">
        <v>46113</v>
      </c>
      <c r="H8" s="39" t="n">
        <v>46113</v>
      </c>
      <c r="I8" s="39" t="inlineStr"/>
      <c r="J8" s="6" t="inlineStr">
        <is>
          <t>unbefristet</t>
        </is>
      </c>
      <c r="K8" s="40" t="n">
        <v>55</v>
      </c>
      <c r="L8" s="41" t="n">
        <v>750</v>
      </c>
      <c r="M8" s="41" t="n">
        <v>140</v>
      </c>
      <c r="N8" s="43">
        <f>L8+M8</f>
        <v/>
      </c>
      <c r="O8" s="41" t="n">
        <v>2250</v>
      </c>
      <c r="P8" s="43">
        <f>L8*3</f>
        <v/>
      </c>
      <c r="Q8" s="11">
        <f>IF(O8&lt;=P8,"OK","Zu hoch")</f>
        <v/>
      </c>
      <c r="R8" s="11">
        <f>IF(AND(TODAY()&gt;=H8,OR(I8="",TODAY()&lt;=I8)),"aktiv","beendet")</f>
        <v/>
      </c>
      <c r="S8" s="6" t="inlineStr">
        <is>
          <t>monatlich</t>
        </is>
      </c>
      <c r="T8" s="39" t="n">
        <v>46113</v>
      </c>
      <c r="U8" s="6" t="inlineStr">
        <is>
          <t>Nein</t>
        </is>
      </c>
      <c r="V8" s="11">
        <f>IF(U8="Ja","Nein","Pruefen")</f>
        <v/>
      </c>
      <c r="W8" s="10" t="inlineStr">
        <is>
          <t>EG-Wohnung</t>
        </is>
      </c>
    </row>
    <row r="9" ht="18" customHeight="1">
      <c r="A9" s="3" t="inlineStr">
        <is>
          <t>MV-2026-007</t>
        </is>
      </c>
      <c r="B9" s="4" t="inlineStr">
        <is>
          <t>Schulstrasse Leipzig</t>
        </is>
      </c>
      <c r="C9" s="4" t="inlineStr">
        <is>
          <t>Schulstrasse 9</t>
        </is>
      </c>
      <c r="D9" s="3" t="inlineStr">
        <is>
          <t>04109</t>
        </is>
      </c>
      <c r="E9" s="4" t="inlineStr">
        <is>
          <t>Leipzig</t>
        </is>
      </c>
      <c r="F9" s="4" t="inlineStr">
        <is>
          <t>Stefan Weber</t>
        </is>
      </c>
      <c r="G9" s="39" t="n">
        <v>46068</v>
      </c>
      <c r="H9" s="39" t="n">
        <v>46068</v>
      </c>
      <c r="I9" s="39" t="n">
        <v>46248</v>
      </c>
      <c r="J9" s="6" t="inlineStr">
        <is>
          <t>befristet</t>
        </is>
      </c>
      <c r="K9" s="40" t="n">
        <v>44</v>
      </c>
      <c r="L9" s="41" t="n">
        <v>620</v>
      </c>
      <c r="M9" s="41" t="n">
        <v>120</v>
      </c>
      <c r="N9" s="42">
        <f>L9+M9</f>
        <v/>
      </c>
      <c r="O9" s="41" t="n">
        <v>1860</v>
      </c>
      <c r="P9" s="42">
        <f>L9*3</f>
        <v/>
      </c>
      <c r="Q9" s="3">
        <f>IF(O9&lt;=P9,"OK","Zu hoch")</f>
        <v/>
      </c>
      <c r="R9" s="3">
        <f>IF(AND(TODAY()&gt;=H9,OR(I9="",TODAY()&lt;=I9)),"aktiv","beendet")</f>
        <v/>
      </c>
      <c r="S9" s="6" t="inlineStr">
        <is>
          <t>monatlich</t>
        </is>
      </c>
      <c r="T9" s="39" t="n">
        <v>46068</v>
      </c>
      <c r="U9" s="6" t="inlineStr">
        <is>
          <t>Nein</t>
        </is>
      </c>
      <c r="V9" s="3">
        <f>IF(U9="Ja","Nein","Pruefen")</f>
        <v/>
      </c>
      <c r="W9" s="10" t="inlineStr">
        <is>
          <t>Zwischenmiete</t>
        </is>
      </c>
    </row>
    <row r="10" ht="18" customHeight="1">
      <c r="A10" s="11" t="inlineStr">
        <is>
          <t>MV-2026-008</t>
        </is>
      </c>
      <c r="B10" s="12" t="inlineStr">
        <is>
          <t>Garten-Appartement Stuttgart</t>
        </is>
      </c>
      <c r="C10" s="12" t="inlineStr">
        <is>
          <t>Gartenweg 3</t>
        </is>
      </c>
      <c r="D10" s="11" t="inlineStr">
        <is>
          <t>70173</t>
        </is>
      </c>
      <c r="E10" s="12" t="inlineStr">
        <is>
          <t>Stuttgart</t>
        </is>
      </c>
      <c r="F10" s="12" t="inlineStr">
        <is>
          <t>Claudia Fischer</t>
        </is>
      </c>
      <c r="G10" s="39" t="n">
        <v>46096</v>
      </c>
      <c r="H10" s="39" t="n">
        <v>46096</v>
      </c>
      <c r="I10" s="39" t="inlineStr"/>
      <c r="J10" s="6" t="inlineStr">
        <is>
          <t>Indexmiete</t>
        </is>
      </c>
      <c r="K10" s="40" t="n">
        <v>68</v>
      </c>
      <c r="L10" s="41" t="n">
        <v>990</v>
      </c>
      <c r="M10" s="41" t="n">
        <v>175</v>
      </c>
      <c r="N10" s="43">
        <f>L10+M10</f>
        <v/>
      </c>
      <c r="O10" s="41" t="n">
        <v>2970</v>
      </c>
      <c r="P10" s="43">
        <f>L10*3</f>
        <v/>
      </c>
      <c r="Q10" s="11">
        <f>IF(O10&lt;=P10,"OK","Zu hoch")</f>
        <v/>
      </c>
      <c r="R10" s="11">
        <f>IF(AND(TODAY()&gt;=H10,OR(I10="",TODAY()&lt;=I10)),"aktiv","beendet")</f>
        <v/>
      </c>
      <c r="S10" s="6" t="inlineStr">
        <is>
          <t>monatlich</t>
        </is>
      </c>
      <c r="T10" s="39" t="n">
        <v>46096</v>
      </c>
      <c r="U10" s="6" t="inlineStr">
        <is>
          <t>Ja</t>
        </is>
      </c>
      <c r="V10" s="11">
        <f>IF(U10="Ja","Nein","Pruefen")</f>
        <v/>
      </c>
      <c r="W10" s="10" t="inlineStr">
        <is>
          <t>Indexgebunden VPI</t>
        </is>
      </c>
    </row>
    <row r="11" ht="18" customHeight="1">
      <c r="A11" s="3" t="inlineStr">
        <is>
          <t>MV-2026-009</t>
        </is>
      </c>
      <c r="B11" s="4" t="inlineStr">
        <is>
          <t>Stadthaus Berlin</t>
        </is>
      </c>
      <c r="C11" s="4" t="inlineStr">
        <is>
          <t>Hauptstrasse 12</t>
        </is>
      </c>
      <c r="D11" s="3" t="inlineStr">
        <is>
          <t>10115</t>
        </is>
      </c>
      <c r="E11" s="4" t="inlineStr">
        <is>
          <t>Berlin</t>
        </is>
      </c>
      <c r="F11" s="4" t="inlineStr">
        <is>
          <t>Markus Bauer</t>
        </is>
      </c>
      <c r="G11" s="39" t="n">
        <v>46143</v>
      </c>
      <c r="H11" s="39" t="n">
        <v>46143</v>
      </c>
      <c r="I11" s="39" t="inlineStr"/>
      <c r="J11" s="6" t="inlineStr">
        <is>
          <t>unbefristet</t>
        </is>
      </c>
      <c r="K11" s="40" t="n">
        <v>78.5</v>
      </c>
      <c r="L11" s="41" t="n">
        <v>1050</v>
      </c>
      <c r="M11" s="41" t="n">
        <v>190</v>
      </c>
      <c r="N11" s="42">
        <f>L11+M11</f>
        <v/>
      </c>
      <c r="O11" s="41" t="n">
        <v>5000</v>
      </c>
      <c r="P11" s="42">
        <f>L11*3</f>
        <v/>
      </c>
      <c r="Q11" s="3">
        <f>IF(O11&lt;=P11,"OK","Zu hoch")</f>
        <v/>
      </c>
      <c r="R11" s="3">
        <f>IF(AND(TODAY()&gt;=H11,OR(I11="",TODAY()&lt;=I11)),"aktiv","beendet")</f>
        <v/>
      </c>
      <c r="S11" s="6" t="inlineStr">
        <is>
          <t>monatlich</t>
        </is>
      </c>
      <c r="T11" s="39" t="n">
        <v>46143</v>
      </c>
      <c r="U11" s="6" t="inlineStr">
        <is>
          <t>Nein</t>
        </is>
      </c>
      <c r="V11" s="3">
        <f>IF(U11="Ja","Nein","Pruefen")</f>
        <v/>
      </c>
      <c r="W11" s="10" t="inlineStr">
        <is>
          <t>Kaution pruefen!</t>
        </is>
      </c>
    </row>
    <row r="12" ht="18" customHeight="1">
      <c r="A12" s="11" t="inlineStr">
        <is>
          <t>MV-2026-010</t>
        </is>
      </c>
      <c r="B12" s="12" t="inlineStr">
        <is>
          <t>Kirchweg-Haus Duesseldorf</t>
        </is>
      </c>
      <c r="C12" s="12" t="inlineStr">
        <is>
          <t>Kirchweg 14</t>
        </is>
      </c>
      <c r="D12" s="11" t="inlineStr">
        <is>
          <t>40213</t>
        </is>
      </c>
      <c r="E12" s="12" t="inlineStr">
        <is>
          <t>Duesseldorf</t>
        </is>
      </c>
      <c r="F12" s="12" t="inlineStr">
        <is>
          <t>Nicole Schulz</t>
        </is>
      </c>
      <c r="G12" s="39" t="n">
        <v>46127</v>
      </c>
      <c r="H12" s="39" t="n">
        <v>46127</v>
      </c>
      <c r="I12" s="39" t="inlineStr"/>
      <c r="J12" s="6" t="inlineStr">
        <is>
          <t>Staffelmiete</t>
        </is>
      </c>
      <c r="K12" s="40" t="n">
        <v>52</v>
      </c>
      <c r="L12" s="41" t="n">
        <v>870</v>
      </c>
      <c r="M12" s="41" t="n">
        <v>160</v>
      </c>
      <c r="N12" s="43">
        <f>L12+M12</f>
        <v/>
      </c>
      <c r="O12" s="41" t="n">
        <v>2610</v>
      </c>
      <c r="P12" s="43">
        <f>L12*3</f>
        <v/>
      </c>
      <c r="Q12" s="11">
        <f>IF(O12&lt;=P12,"OK","Zu hoch")</f>
        <v/>
      </c>
      <c r="R12" s="11">
        <f>IF(AND(TODAY()&gt;=H12,OR(I12="",TODAY()&lt;=I12)),"aktiv","beendet")</f>
        <v/>
      </c>
      <c r="S12" s="6" t="inlineStr">
        <is>
          <t>monatlich</t>
        </is>
      </c>
      <c r="T12" s="39" t="n">
        <v>46127</v>
      </c>
      <c r="U12" s="6" t="inlineStr">
        <is>
          <t>Ja</t>
        </is>
      </c>
      <c r="V12" s="11">
        <f>IF(U12="Ja","Nein","Pruefen")</f>
        <v/>
      </c>
      <c r="W12" s="10" t="inlineStr">
        <is>
          <t>Staffel +1,5% p.a.</t>
        </is>
      </c>
    </row>
  </sheetData>
  <mergeCells count="1">
    <mergeCell ref="A1:W1"/>
  </mergeCells>
  <conditionalFormatting sqref="Q3:Q12">
    <cfRule type="expression" priority="1" dxfId="0" stopIfTrue="1">
      <formula>Q3="Zu hoch"</formula>
    </cfRule>
    <cfRule type="expression" priority="2" dxfId="1" stopIfTrue="1">
      <formula>Q3="OK"</formula>
    </cfRule>
  </conditionalFormatting>
  <conditionalFormatting sqref="R3:R12">
    <cfRule type="expression" priority="3" dxfId="1" stopIfTrue="1">
      <formula>R3="aktiv"</formula>
    </cfRule>
    <cfRule type="expression" priority="4" dxfId="0" stopIfTrue="1">
      <formula>R3="beendet"</formula>
    </cfRule>
  </conditionalFormatting>
  <dataValidations count="3">
    <dataValidation sqref="J3:J50" showErrorMessage="1" showInputMessage="1" allowBlank="1" type="list">
      <formula1>"unbefristet,befristet,Staffelmiete,Indexmiete"</formula1>
    </dataValidation>
    <dataValidation sqref="U3:U50" showErrorMessage="1" showInputMessage="1" allowBlank="1" type="list">
      <formula1>"Ja,Nein"</formula1>
    </dataValidation>
    <dataValidation sqref="S3:S50" showErrorMessage="1" showInputMessage="1" allowBlank="1" type="list">
      <formula1>"monatlich,vierteljaehrlich,halbjaehrlich,jaehrlich"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selection activeCell="A1" sqref="A1"/>
    </sheetView>
  </sheetViews>
  <sheetFormatPr baseColWidth="8" defaultRowHeight="15"/>
  <cols>
    <col width="36" customWidth="1" min="1" max="1"/>
    <col width="20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30" customHeight="1">
      <c r="A1" s="1" t="inlineStr">
        <is>
          <t>Auswertung - Mietvertraege Uebersicht</t>
        </is>
      </c>
    </row>
    <row r="2">
      <c r="A2" s="14" t="inlineStr">
        <is>
          <t>Kennzahl</t>
        </is>
      </c>
      <c r="B2" s="14" t="inlineStr">
        <is>
          <t>Wert</t>
        </is>
      </c>
    </row>
    <row r="3">
      <c r="A3" s="15" t="inlineStr">
        <is>
          <t>Anzahl aktiver Mietvertraege</t>
        </is>
      </c>
      <c r="B3" s="16">
        <f>IFERROR(COUNTIF(Mietvertraege!R:R,"aktiv"),0)</f>
        <v/>
      </c>
    </row>
    <row r="4">
      <c r="A4" s="17" t="inlineStr">
        <is>
          <t>Anzahl beendeter Mietvertraege</t>
        </is>
      </c>
      <c r="B4" s="18">
        <f>IFERROR(COUNTIF(Mietvertraege!R:R,"beendet"),0)</f>
        <v/>
      </c>
    </row>
    <row r="5">
      <c r="A5" s="15" t="inlineStr">
        <is>
          <t>Durchschnittliche Kaltmiete EUR</t>
        </is>
      </c>
      <c r="B5" s="44">
        <f>IFERROR(AVERAGEIF(Mietvertraege!R:R,"aktiv",Mietvertraege!L:L),0)</f>
        <v/>
      </c>
    </row>
    <row r="6">
      <c r="A6" s="17" t="inlineStr">
        <is>
          <t>Durchschnittliche Warmmiete EUR</t>
        </is>
      </c>
      <c r="B6" s="45">
        <f>IFERROR(AVERAGEIF(Mietvertraege!R:R,"aktiv",Mietvertraege!N:N),0)</f>
        <v/>
      </c>
    </row>
    <row r="7">
      <c r="A7" s="15" t="inlineStr">
        <is>
          <t>Summe Kaltmieten (aktiv) EUR</t>
        </is>
      </c>
      <c r="B7" s="44">
        <f>IFERROR(SUMIF(Mietvertraege!R:R,"aktiv",Mietvertraege!L:L),0)</f>
        <v/>
      </c>
    </row>
    <row r="8">
      <c r="A8" s="17" t="inlineStr">
        <is>
          <t>Summe Nebenkosten-VZ (aktiv) EUR</t>
        </is>
      </c>
      <c r="B8" s="45">
        <f>IFERROR(SUMIF(Mietvertraege!R:R,"aktiv",Mietvertraege!M:M),0)</f>
        <v/>
      </c>
    </row>
    <row r="9">
      <c r="A9" s="15" t="inlineStr">
        <is>
          <t>Summe Warmmieten (aktiv) EUR</t>
        </is>
      </c>
      <c r="B9" s="46">
        <f>IFERROR(SUMIF(Mietvertraege!R:R,"aktiv",Mietvertraege!N:N),0)</f>
        <v/>
      </c>
    </row>
    <row r="10">
      <c r="A10" s="17" t="inlineStr">
        <is>
          <t>Durchschnittliche Wohnflaeche m2</t>
        </is>
      </c>
      <c r="B10" s="47">
        <f>IFERROR(AVERAGE(Mietvertraege!K3:K12),0)</f>
        <v/>
      </c>
    </row>
    <row r="11">
      <c r="A11" s="15" t="inlineStr">
        <is>
          <t>Kaution Zu hoch - Anzahl</t>
        </is>
      </c>
      <c r="B11" s="23">
        <f>IFERROR(COUNTIF(Mietvertraege!Q:Q,"Zu hoch"),0)</f>
        <v/>
      </c>
    </row>
    <row r="12">
      <c r="A12" s="17" t="inlineStr">
        <is>
          <t>Anteil Index-/Staffelmiete</t>
        </is>
      </c>
      <c r="B12" s="48">
        <f>IFERROR(COUNTIF(Mietvertraege!U3:U12,"Ja")/COUNTA(Mietvertraege!U3:U12),0)</f>
        <v/>
      </c>
    </row>
    <row r="13">
      <c r="A13" s="15" t="inlineStr">
        <is>
          <t>Gesamtanzahl Mietvertraege</t>
        </is>
      </c>
      <c r="B13" s="23">
        <f>IFERROR(COUNTA(Mietvertraege!A3:A12),0)</f>
        <v/>
      </c>
    </row>
    <row r="14"/>
    <row r="15" ht="20" customHeight="1">
      <c r="A15" s="25" t="inlineStr">
        <is>
          <t>Diagramm: Kaltmiete je Objekt (aktive Vertraege)</t>
        </is>
      </c>
      <c r="B15" s="26" t="n"/>
      <c r="C15" s="26" t="n"/>
      <c r="D15" s="26" t="n"/>
      <c r="E15" s="26" t="n"/>
      <c r="F15" s="26" t="n"/>
      <c r="G15" s="26" t="n"/>
      <c r="H15" s="27" t="n"/>
    </row>
    <row r="16">
      <c r="D16" s="28" t="inlineStr">
        <is>
          <t>Objektname</t>
        </is>
      </c>
      <c r="E16" s="28" t="inlineStr">
        <is>
          <t>Kaltmiete EUR</t>
        </is>
      </c>
    </row>
    <row r="17">
      <c r="D17" s="29" t="inlineStr">
        <is>
          <t>Stadthaus Berlin</t>
        </is>
      </c>
      <c r="E17" s="49" t="n">
        <v>950</v>
      </c>
    </row>
    <row r="18">
      <c r="D18" s="29" t="inlineStr">
        <is>
          <t>Stadthaus Berlin</t>
        </is>
      </c>
      <c r="E18" s="49" t="n">
        <v>820</v>
      </c>
    </row>
    <row r="19">
      <c r="D19" s="29" t="inlineStr">
        <is>
          <t>Lindenpalais Hamburg</t>
        </is>
      </c>
      <c r="E19" s="49" t="n">
        <v>1150</v>
      </c>
    </row>
    <row r="20">
      <c r="D20" s="29" t="inlineStr">
        <is>
          <t>Goethe-Residenz Frankfurt</t>
        </is>
      </c>
      <c r="E20" s="49" t="n">
        <v>1080</v>
      </c>
    </row>
    <row r="21">
      <c r="D21" s="29" t="inlineStr">
        <is>
          <t>Parkwohnung Muenchen</t>
        </is>
      </c>
      <c r="E21" s="49" t="n">
        <v>1450</v>
      </c>
    </row>
    <row r="22">
      <c r="D22" s="29" t="inlineStr">
        <is>
          <t>Bahnhofsquartier Koeln</t>
        </is>
      </c>
      <c r="E22" s="49" t="n">
        <v>750</v>
      </c>
    </row>
    <row r="23">
      <c r="D23" s="29" t="inlineStr">
        <is>
          <t>Schulstrasse Leipzig</t>
        </is>
      </c>
      <c r="E23" s="49" t="n">
        <v>620</v>
      </c>
    </row>
    <row r="24">
      <c r="D24" s="29" t="inlineStr">
        <is>
          <t>Garten-Appartement Stuttgart</t>
        </is>
      </c>
      <c r="E24" s="49" t="n">
        <v>990</v>
      </c>
    </row>
    <row r="25">
      <c r="D25" s="29" t="inlineStr">
        <is>
          <t>Stadthaus Berlin</t>
        </is>
      </c>
      <c r="E25" s="49" t="n">
        <v>1050</v>
      </c>
    </row>
    <row r="26">
      <c r="D26" s="29" t="inlineStr">
        <is>
          <t>Kirchweg-Haus Duesseldorf</t>
        </is>
      </c>
      <c r="E26" s="49" t="n">
        <v>870</v>
      </c>
    </row>
    <row r="27"/>
    <row r="28"/>
    <row r="29"/>
    <row r="30"/>
    <row r="31"/>
    <row r="32">
      <c r="A32" s="25" t="inlineStr">
        <is>
          <t>Diagramm: Verteilung Mietstatus</t>
        </is>
      </c>
      <c r="B32" s="26" t="n"/>
      <c r="C32" s="26" t="n"/>
      <c r="D32" s="26" t="n"/>
      <c r="E32" s="26" t="n"/>
      <c r="F32" s="26" t="n"/>
      <c r="G32" s="26" t="n"/>
      <c r="H32" s="27" t="n"/>
    </row>
    <row r="33">
      <c r="D33" s="31" t="inlineStr">
        <is>
          <t>Status</t>
        </is>
      </c>
      <c r="E33" s="31" t="inlineStr">
        <is>
          <t>Anzahl</t>
        </is>
      </c>
    </row>
    <row r="34">
      <c r="D34" s="32" t="inlineStr">
        <is>
          <t>aktiv</t>
        </is>
      </c>
      <c r="E34" s="32">
        <f>IFERROR(COUNTIF(Mietvertraege!R:R,"aktiv"),0)</f>
        <v/>
      </c>
    </row>
    <row r="35">
      <c r="D35" s="32" t="inlineStr">
        <is>
          <t>beendet</t>
        </is>
      </c>
      <c r="E35" s="32">
        <f>IFERROR(COUNTIF(Mietvertraege!R:R,"beendet"),0)</f>
        <v/>
      </c>
    </row>
  </sheetData>
  <mergeCells count="3">
    <mergeCell ref="A1:H1"/>
    <mergeCell ref="A15:H15"/>
    <mergeCell ref="A32:H3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28" customWidth="1" min="1" max="1"/>
    <col width="48" customWidth="1" min="2" max="2"/>
    <col width="52" customWidth="1" min="3" max="3"/>
    <col width="18" customWidth="1" min="4" max="4"/>
    <col width="38" customWidth="1" min="5" max="5"/>
  </cols>
  <sheetData>
    <row r="1" ht="28" customHeight="1">
      <c r="A1" s="1" t="inlineStr">
        <is>
          <t>Fristen &amp; Hinweise - Wohnraummietrecht (Deutschland)</t>
        </is>
      </c>
    </row>
    <row r="2">
      <c r="A2" s="14" t="inlineStr">
        <is>
          <t>Thema</t>
        </is>
      </c>
      <c r="B2" s="14" t="inlineStr">
        <is>
          <t>Beschreibung</t>
        </is>
      </c>
      <c r="C2" s="14" t="inlineStr">
        <is>
          <t>Prueflogik / Hinweis</t>
        </is>
      </c>
      <c r="D2" s="14" t="inlineStr">
        <is>
          <t>Relevanz</t>
        </is>
      </c>
      <c r="E2" s="14" t="inlineStr">
        <is>
          <t>Beispiel / Quelle</t>
        </is>
      </c>
    </row>
    <row r="3" ht="42" customHeight="1">
      <c r="A3" s="33" t="inlineStr">
        <is>
          <t>Mietkaution</t>
        </is>
      </c>
      <c r="B3" s="33" t="inlineStr">
        <is>
          <t>Die Kaution darf max. 3 Nettokaltmieten betragen (Paragraph 551 BGB).</t>
        </is>
      </c>
      <c r="C3" s="33" t="inlineStr">
        <is>
          <t>Spalte Kaution max. erlaubt = Kaltmiete x 3. Pruefen ob Kaution &lt;= max. erlaubt.</t>
        </is>
      </c>
      <c r="D3" s="34" t="inlineStr">
        <is>
          <t>Hoch</t>
        </is>
      </c>
      <c r="E3" s="33" t="inlineStr">
        <is>
          <t>Kaltmiete 950 EUR -&gt; max. 2.850 EUR</t>
        </is>
      </c>
    </row>
    <row r="4" ht="42" customHeight="1">
      <c r="A4" s="35" t="inlineStr">
        <is>
          <t>Kuendigungsfrist Mieter</t>
        </is>
      </c>
      <c r="B4" s="35" t="inlineStr">
        <is>
          <t>Mieter: 3 Monate Frist zum Ende des Kalendermonats (Paragraph 573c BGB).</t>
        </is>
      </c>
      <c r="C4" s="35" t="inlineStr">
        <is>
          <t>Fruehestes Ende = Einzugsdatum + Laufzeit + 3 Monate. Im Feld Vertragsende pflegen.</t>
        </is>
      </c>
      <c r="D4" s="36" t="inlineStr">
        <is>
          <t>Hoch</t>
        </is>
      </c>
      <c r="E4" s="35" t="inlineStr">
        <is>
          <t>Einzug 01.01.2026 -&gt; Kuendigung bis 31.03.2026 wirksam ab 30.06.2026</t>
        </is>
      </c>
    </row>
    <row r="5" ht="42" customHeight="1">
      <c r="A5" s="33" t="inlineStr">
        <is>
          <t>Kuendigungsfrist Vermieter</t>
        </is>
      </c>
      <c r="B5" s="33" t="inlineStr">
        <is>
          <t>Vermieter: 3-9 Monate je nach Mietdauer (Paragraph 573c Abs. 1 BGB). Nach 5 Jahren: 6 Monate, nach 8 Jahren: 9 Monate.</t>
        </is>
      </c>
      <c r="C5" s="33" t="inlineStr">
        <is>
          <t>Mietbeginn-Datum pruefen. Lange Laufzeiten = laengere Fristen.</t>
        </is>
      </c>
      <c r="D5" s="34" t="inlineStr">
        <is>
          <t>Hoch</t>
        </is>
      </c>
      <c r="E5" s="33" t="inlineStr">
        <is>
          <t>Mietbeginn 01.01.2018 -&gt; 9 Monate Frist</t>
        </is>
      </c>
    </row>
    <row r="6" ht="42" customHeight="1">
      <c r="A6" s="35" t="inlineStr">
        <is>
          <t>Mieterhoehung (ortsueblick)</t>
        </is>
      </c>
      <c r="B6" s="35" t="inlineStr">
        <is>
          <t>Kaltmiete darf max. 20 % in 3 Jahren steigen (Kappungsgrenze, Paragraph 558 BGB). In Ballungsraeumen max. 15 %.</t>
        </is>
      </c>
      <c r="C6" s="35" t="inlineStr">
        <is>
          <t>Spalte Mieterhoehung moeglich zeigt Pruefen wenn keine Index-/Staffelmiete aktiv.</t>
        </is>
      </c>
      <c r="D6" s="36" t="inlineStr">
        <is>
          <t>Hoch</t>
        </is>
      </c>
      <c r="E6" s="35" t="inlineStr">
        <is>
          <t>Mietspiegel Berlin 2026 beachten</t>
        </is>
      </c>
    </row>
    <row r="7" ht="42" customHeight="1">
      <c r="A7" s="33" t="inlineStr">
        <is>
          <t>Indexmiete</t>
        </is>
      </c>
      <c r="B7" s="33" t="inlineStr">
        <is>
          <t>Miete gebunden an Verbraucherpreisindex (VPI) des Statistischen Bundesamtes (Paragraph 557b BGB).</t>
        </is>
      </c>
      <c r="C7" s="33" t="inlineStr">
        <is>
          <t>Nur gueltig bei expliziter schriftlicher Vereinbarung. Erhoehung = VPI-Aenderung x Kaltmiete.</t>
        </is>
      </c>
      <c r="D7" s="37" t="inlineStr">
        <is>
          <t>Mittel</t>
        </is>
      </c>
      <c r="E7" s="33" t="inlineStr">
        <is>
          <t>VPI Basis 2020=100</t>
        </is>
      </c>
    </row>
    <row r="8" ht="42" customHeight="1">
      <c r="A8" s="35" t="inlineStr">
        <is>
          <t>Staffelmiete</t>
        </is>
      </c>
      <c r="B8" s="35" t="inlineStr">
        <is>
          <t>Miete steigt automatisch in festgelegten Stufen (Paragraph 557a BGB). Mindestlaufzeit je Stufe: 1 Jahr.</t>
        </is>
      </c>
      <c r="C8" s="35" t="inlineStr">
        <is>
          <t>Staffelbetraege muessen im Vertrag als feste Euro-Betraege angegeben sein, nicht als %.</t>
        </is>
      </c>
      <c r="D8" s="38" t="inlineStr">
        <is>
          <t>Mittel</t>
        </is>
      </c>
      <c r="E8" s="35" t="inlineStr">
        <is>
          <t>+50 EUR ab 01.01.2027, +50 EUR ab 01.01.2028</t>
        </is>
      </c>
    </row>
    <row r="9" ht="42" customHeight="1">
      <c r="A9" s="33" t="inlineStr">
        <is>
          <t>Nebenkosten-Abrechnung</t>
        </is>
      </c>
      <c r="B9" s="33" t="inlineStr">
        <is>
          <t>Jaehrliche NK-Abrechnung innerhalb von 12 Monaten nach Abrechnungszeitraum (Paragraph 556 BGB).</t>
        </is>
      </c>
      <c r="C9" s="33" t="inlineStr">
        <is>
          <t>Vorauszahlung vs. tatsaechliche Kosten: Nachzahlung oder Erstattung. Pflicht zur Abrechnung.</t>
        </is>
      </c>
      <c r="D9" s="34" t="inlineStr">
        <is>
          <t>Hoch</t>
        </is>
      </c>
      <c r="E9" s="33" t="inlineStr">
        <is>
          <t>Abrechnungsjahr 2026 -&gt; Abrechnung bis 31.12.2027</t>
        </is>
      </c>
    </row>
    <row r="10" ht="42" customHeight="1">
      <c r="A10" s="35" t="inlineStr">
        <is>
          <t>Energieausweis</t>
        </is>
      </c>
      <c r="B10" s="35" t="inlineStr">
        <is>
          <t>Seit 01.05.2014 Pflicht bei Neuvermietung (GEG). Vorlage bei Besichtigung erforderlich.</t>
        </is>
      </c>
      <c r="C10" s="35" t="inlineStr">
        <is>
          <t>Ohne Ausweis: Bussgeld bis 15.000 EUR. Im Feld Anmerkungen vermerken: EA vorhanden.</t>
        </is>
      </c>
      <c r="D10" s="36" t="inlineStr">
        <is>
          <t>Hoch</t>
        </is>
      </c>
      <c r="E10" s="35" t="inlineStr">
        <is>
          <t>Energieklasse C, Ausgestellt 2024</t>
        </is>
      </c>
    </row>
    <row r="11" ht="42" customHeight="1">
      <c r="A11" s="33" t="inlineStr">
        <is>
          <t>Uebergabeprotokoll</t>
        </is>
      </c>
      <c r="B11" s="33" t="inlineStr">
        <is>
          <t>Kein gesetzlicher Zwang, aber dringend empfohlen. Schuetzt beide Parteien bei Auszug.</t>
        </is>
      </c>
      <c r="C11" s="33" t="inlineStr">
        <is>
          <t>Zustand der Wohnung, Zaehlerstaende, Schluesseluebergabe dokumentieren.</t>
        </is>
      </c>
      <c r="D11" s="37" t="inlineStr">
        <is>
          <t>Mittel</t>
        </is>
      </c>
      <c r="E11" s="33" t="inlineStr">
        <is>
          <t>Formular im Datenbasis-Sheet hinterlegen</t>
        </is>
      </c>
    </row>
    <row r="12" ht="42" customHeight="1">
      <c r="A12" s="35" t="inlineStr">
        <is>
          <t>Schoenheitsreparaturen</t>
        </is>
      </c>
      <c r="B12" s="35" t="inlineStr">
        <is>
          <t>Klauseln zu Renovierungspflichten des Mieters sind teilweise unwirksam (BGH-Urteile).</t>
        </is>
      </c>
      <c r="C12" s="35" t="inlineStr">
        <is>
          <t>Nur individuelle, flexible Klauseln koennen wirksam sein. KEIN Rechtsersatz - Anwalt konsultieren.</t>
        </is>
      </c>
      <c r="D12" s="38" t="inlineStr">
        <is>
          <t>Mittel</t>
        </is>
      </c>
      <c r="E12" s="35" t="inlineStr">
        <is>
          <t>BGH VIII ZR 185/14 beachten</t>
        </is>
      </c>
    </row>
    <row r="13" ht="42" customHeight="1">
      <c r="A13" s="33" t="inlineStr">
        <is>
          <t>Befristeter Mietvertrag</t>
        </is>
      </c>
      <c r="B13" s="33" t="inlineStr">
        <is>
          <t>Befristung nur mit sachlichem Grund zulaessig (Paragraph 575 BGB): Eigenbedarf, Umbau, Mitarbeiter.</t>
        </is>
      </c>
      <c r="C13" s="33" t="inlineStr">
        <is>
          <t>Vertragsbeginn UND Vertragsende in Spalten Vertragsbeginn/Vertragsende eintragen.</t>
        </is>
      </c>
      <c r="D13" s="34" t="inlineStr">
        <is>
          <t>Hoch</t>
        </is>
      </c>
      <c r="E13" s="33" t="inlineStr">
        <is>
          <t>Befristet bis 28.02.2027</t>
        </is>
      </c>
    </row>
    <row r="14" ht="42" customHeight="1">
      <c r="A14" s="35" t="inlineStr">
        <is>
          <t>Kaution Rueckzahlung</t>
        </is>
      </c>
      <c r="B14" s="35" t="inlineStr">
        <is>
          <t>Vermieter hat bis zu 6 Monate nach Mietende Zeit zur Abrechnung und Rueckzahlung der Kaution.</t>
        </is>
      </c>
      <c r="C14" s="35" t="inlineStr">
        <is>
          <t>Mietende-Datum tracken. Nach Ablauf: Rueckzahlungspflicht inkl. Zinsen.</t>
        </is>
      </c>
      <c r="D14" s="38" t="inlineStr">
        <is>
          <t>Mittel</t>
        </is>
      </c>
      <c r="E14" s="35" t="inlineStr">
        <is>
          <t>Mietende 30.06.2026 -&gt; Frist bis 31.12.2026</t>
        </is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2"/>
  <sheetViews>
    <sheetView workbookViewId="0">
      <selection activeCell="A1" sqref="A1"/>
    </sheetView>
  </sheetViews>
  <sheetFormatPr baseColWidth="8" defaultRowHeight="15"/>
  <cols>
    <col width="24" customWidth="1" min="1" max="1"/>
    <col width="22" customWidth="1" min="2" max="2"/>
    <col width="8" customWidth="1" min="3" max="3"/>
    <col width="20" customWidth="1" min="4" max="4"/>
    <col width="14" customWidth="1" min="5" max="5"/>
    <col width="10" customWidth="1" min="6" max="6"/>
    <col width="10" customWidth="1" min="7" max="7"/>
    <col width="13" customWidth="1" min="8" max="8"/>
    <col width="22" customWidth="1" min="9" max="9"/>
    <col width="32" customWidth="1" min="10" max="10"/>
  </cols>
  <sheetData>
    <row r="1" ht="28" customHeight="1">
      <c r="A1" s="1" t="inlineStr">
        <is>
          <t>Datenbasis - Objekt-Stammdaten</t>
        </is>
      </c>
    </row>
    <row r="2">
      <c r="A2" s="14" t="inlineStr">
        <is>
          <t>Objektname</t>
        </is>
      </c>
      <c r="B2" s="14" t="inlineStr">
        <is>
          <t>Strasse / Hausnummer</t>
        </is>
      </c>
      <c r="C2" s="14" t="inlineStr">
        <is>
          <t>PLZ</t>
        </is>
      </c>
      <c r="D2" s="14" t="inlineStr">
        <is>
          <t>Ort</t>
        </is>
      </c>
      <c r="E2" s="14" t="inlineStr">
        <is>
          <t>Wohnflaeche m2</t>
        </is>
      </c>
      <c r="F2" s="14" t="inlineStr">
        <is>
          <t>Einheit</t>
        </is>
      </c>
      <c r="G2" s="14" t="inlineStr">
        <is>
          <t>Baujahr</t>
        </is>
      </c>
      <c r="H2" s="14" t="inlineStr">
        <is>
          <t>Energieklasse</t>
        </is>
      </c>
      <c r="I2" s="14" t="inlineStr">
        <is>
          <t>Hausverwaltung</t>
        </is>
      </c>
      <c r="J2" s="14" t="inlineStr">
        <is>
          <t>Notizen</t>
        </is>
      </c>
    </row>
    <row r="3" ht="17" customHeight="1">
      <c r="A3" s="4" t="inlineStr">
        <is>
          <t>Stadthaus Berlin</t>
        </is>
      </c>
      <c r="B3" s="4" t="inlineStr">
        <is>
          <t>Hauptstrasse 12</t>
        </is>
      </c>
      <c r="C3" s="3" t="inlineStr">
        <is>
          <t>10115</t>
        </is>
      </c>
      <c r="D3" s="4" t="inlineStr">
        <is>
          <t>Berlin</t>
        </is>
      </c>
      <c r="E3" s="40" t="n">
        <v>72</v>
      </c>
      <c r="F3" s="6" t="inlineStr">
        <is>
          <t>OG 1 Li</t>
        </is>
      </c>
      <c r="G3" s="6" t="n">
        <v>1978</v>
      </c>
      <c r="H3" s="6" t="inlineStr">
        <is>
          <t>D</t>
        </is>
      </c>
      <c r="I3" s="10" t="inlineStr">
        <is>
          <t>Becker Verwaltungs GmbH</t>
        </is>
      </c>
      <c r="J3" s="10" t="inlineStr">
        <is>
          <t>3 Einheiten im Gebaeude</t>
        </is>
      </c>
    </row>
    <row r="4" ht="17" customHeight="1">
      <c r="A4" s="12" t="inlineStr">
        <is>
          <t>Stadthaus Berlin</t>
        </is>
      </c>
      <c r="B4" s="12" t="inlineStr">
        <is>
          <t>Hauptstrasse 12</t>
        </is>
      </c>
      <c r="C4" s="11" t="inlineStr">
        <is>
          <t>10115</t>
        </is>
      </c>
      <c r="D4" s="12" t="inlineStr">
        <is>
          <t>Berlin</t>
        </is>
      </c>
      <c r="E4" s="40" t="n">
        <v>58.5</v>
      </c>
      <c r="F4" s="6" t="inlineStr">
        <is>
          <t>EG Re</t>
        </is>
      </c>
      <c r="G4" s="6" t="n">
        <v>1978</v>
      </c>
      <c r="H4" s="6" t="inlineStr">
        <is>
          <t>D</t>
        </is>
      </c>
      <c r="I4" s="10" t="inlineStr">
        <is>
          <t>Becker Verwaltungs GmbH</t>
        </is>
      </c>
      <c r="J4" s="10" t="inlineStr">
        <is>
          <t>Saniert 2020</t>
        </is>
      </c>
    </row>
    <row r="5" ht="17" customHeight="1">
      <c r="A5" s="4" t="inlineStr">
        <is>
          <t>Lindenpalais Hamburg</t>
        </is>
      </c>
      <c r="B5" s="4" t="inlineStr">
        <is>
          <t>Lindenallee 7</t>
        </is>
      </c>
      <c r="C5" s="3" t="inlineStr">
        <is>
          <t>20095</t>
        </is>
      </c>
      <c r="D5" s="4" t="inlineStr">
        <is>
          <t>Hamburg</t>
        </is>
      </c>
      <c r="E5" s="40" t="n">
        <v>85</v>
      </c>
      <c r="F5" s="6" t="inlineStr">
        <is>
          <t>3. OG</t>
        </is>
      </c>
      <c r="G5" s="6" t="n">
        <v>1965</v>
      </c>
      <c r="H5" s="6" t="inlineStr">
        <is>
          <t>E</t>
        </is>
      </c>
      <c r="I5" s="10" t="inlineStr">
        <is>
          <t>Hamburger Hausverwaltung GmbH</t>
        </is>
      </c>
      <c r="J5" s="10" t="inlineStr">
        <is>
          <t>Aufzug vorhanden</t>
        </is>
      </c>
    </row>
    <row r="6" ht="17" customHeight="1">
      <c r="A6" s="12" t="inlineStr">
        <is>
          <t>Goethe-Residenz Frankfurt</t>
        </is>
      </c>
      <c r="B6" s="12" t="inlineStr">
        <is>
          <t>Goethestrasse 45</t>
        </is>
      </c>
      <c r="C6" s="11" t="inlineStr">
        <is>
          <t>60313</t>
        </is>
      </c>
      <c r="D6" s="12" t="inlineStr">
        <is>
          <t>Frankfurt am Main</t>
        </is>
      </c>
      <c r="E6" s="40" t="n">
        <v>63</v>
      </c>
      <c r="F6" s="6" t="inlineStr">
        <is>
          <t>2. OG</t>
        </is>
      </c>
      <c r="G6" s="6" t="n">
        <v>2005</v>
      </c>
      <c r="H6" s="6" t="inlineStr">
        <is>
          <t>B</t>
        </is>
      </c>
      <c r="I6" s="10" t="inlineStr">
        <is>
          <t>Eigenverwaltet</t>
        </is>
      </c>
      <c r="J6" s="10" t="inlineStr">
        <is>
          <t>Neubaugebiet Innenstadt</t>
        </is>
      </c>
    </row>
    <row r="7" ht="17" customHeight="1">
      <c r="A7" s="4" t="inlineStr">
        <is>
          <t>Parkwohnung Muenchen</t>
        </is>
      </c>
      <c r="B7" s="4" t="inlineStr">
        <is>
          <t>Parkstrasse 18</t>
        </is>
      </c>
      <c r="C7" s="3" t="inlineStr">
        <is>
          <t>80331</t>
        </is>
      </c>
      <c r="D7" s="4" t="inlineStr">
        <is>
          <t>Muenchen</t>
        </is>
      </c>
      <c r="E7" s="40" t="n">
        <v>96</v>
      </c>
      <c r="F7" s="6" t="inlineStr">
        <is>
          <t>DG</t>
        </is>
      </c>
      <c r="G7" s="6" t="n">
        <v>2010</v>
      </c>
      <c r="H7" s="6" t="inlineStr">
        <is>
          <t>A</t>
        </is>
      </c>
      <c r="I7" s="10" t="inlineStr">
        <is>
          <t>Eigenverwaltet</t>
        </is>
      </c>
      <c r="J7" s="10" t="inlineStr">
        <is>
          <t>Dachterrasse, Tiefgarage</t>
        </is>
      </c>
    </row>
    <row r="8" ht="17" customHeight="1">
      <c r="A8" s="12" t="inlineStr">
        <is>
          <t>Bahnhofsquartier Koeln</t>
        </is>
      </c>
      <c r="B8" s="12" t="inlineStr">
        <is>
          <t>Bahnhofstrasse 26</t>
        </is>
      </c>
      <c r="C8" s="11" t="inlineStr">
        <is>
          <t>50667</t>
        </is>
      </c>
      <c r="D8" s="12" t="inlineStr">
        <is>
          <t>Koeln</t>
        </is>
      </c>
      <c r="E8" s="40" t="n">
        <v>55</v>
      </c>
      <c r="F8" s="6" t="inlineStr">
        <is>
          <t>EG</t>
        </is>
      </c>
      <c r="G8" s="6" t="n">
        <v>1990</v>
      </c>
      <c r="H8" s="6" t="inlineStr">
        <is>
          <t>D</t>
        </is>
      </c>
      <c r="I8" s="10" t="inlineStr">
        <is>
          <t>Rheinische Hausverwaltung GmbH</t>
        </is>
      </c>
      <c r="J8" s="10" t="inlineStr">
        <is>
          <t>Innenstadtlage</t>
        </is>
      </c>
    </row>
    <row r="9" ht="17" customHeight="1">
      <c r="A9" s="4" t="inlineStr">
        <is>
          <t>Schulstrasse Leipzig</t>
        </is>
      </c>
      <c r="B9" s="4" t="inlineStr">
        <is>
          <t>Schulstrasse 9</t>
        </is>
      </c>
      <c r="C9" s="3" t="inlineStr">
        <is>
          <t>04109</t>
        </is>
      </c>
      <c r="D9" s="4" t="inlineStr">
        <is>
          <t>Leipzig</t>
        </is>
      </c>
      <c r="E9" s="40" t="n">
        <v>44</v>
      </c>
      <c r="F9" s="6" t="inlineStr">
        <is>
          <t>1. OG</t>
        </is>
      </c>
      <c r="G9" s="6" t="n">
        <v>1971</v>
      </c>
      <c r="H9" s="6" t="inlineStr">
        <is>
          <t>F</t>
        </is>
      </c>
      <c r="I9" s="10" t="inlineStr">
        <is>
          <t>Eigenverwaltet</t>
        </is>
      </c>
      <c r="J9" s="10" t="inlineStr">
        <is>
          <t>Sanierung geplant 2027</t>
        </is>
      </c>
    </row>
    <row r="10" ht="17" customHeight="1">
      <c r="A10" s="12" t="inlineStr">
        <is>
          <t>Garten-Appartement Stuttgart</t>
        </is>
      </c>
      <c r="B10" s="12" t="inlineStr">
        <is>
          <t>Gartenweg 3</t>
        </is>
      </c>
      <c r="C10" s="11" t="inlineStr">
        <is>
          <t>70173</t>
        </is>
      </c>
      <c r="D10" s="12" t="inlineStr">
        <is>
          <t>Stuttgart</t>
        </is>
      </c>
      <c r="E10" s="40" t="n">
        <v>68</v>
      </c>
      <c r="F10" s="6" t="inlineStr">
        <is>
          <t>EG</t>
        </is>
      </c>
      <c r="G10" s="6" t="n">
        <v>2001</v>
      </c>
      <c r="H10" s="6" t="inlineStr">
        <is>
          <t>C</t>
        </is>
      </c>
      <c r="I10" s="10" t="inlineStr">
        <is>
          <t>Schwaben Immobilien Verwaltung</t>
        </is>
      </c>
      <c r="J10" s="10" t="inlineStr">
        <is>
          <t>Gartennutzung inklusive</t>
        </is>
      </c>
    </row>
    <row r="11" ht="17" customHeight="1">
      <c r="A11" s="4" t="inlineStr">
        <is>
          <t>Stadthaus Berlin</t>
        </is>
      </c>
      <c r="B11" s="4" t="inlineStr">
        <is>
          <t>Hauptstrasse 12</t>
        </is>
      </c>
      <c r="C11" s="3" t="inlineStr">
        <is>
          <t>10115</t>
        </is>
      </c>
      <c r="D11" s="4" t="inlineStr">
        <is>
          <t>Berlin</t>
        </is>
      </c>
      <c r="E11" s="40" t="n">
        <v>78.5</v>
      </c>
      <c r="F11" s="6" t="inlineStr">
        <is>
          <t>OG 2</t>
        </is>
      </c>
      <c r="G11" s="6" t="n">
        <v>1978</v>
      </c>
      <c r="H11" s="6" t="inlineStr">
        <is>
          <t>D</t>
        </is>
      </c>
      <c r="I11" s="10" t="inlineStr">
        <is>
          <t>Becker Verwaltungs GmbH</t>
        </is>
      </c>
      <c r="J11" s="10" t="inlineStr">
        <is>
          <t>Balkon, renoviert 2023</t>
        </is>
      </c>
    </row>
    <row r="12" ht="17" customHeight="1">
      <c r="A12" s="12" t="inlineStr">
        <is>
          <t>Kirchweg-Haus Duesseldorf</t>
        </is>
      </c>
      <c r="B12" s="12" t="inlineStr">
        <is>
          <t>Kirchweg 14</t>
        </is>
      </c>
      <c r="C12" s="11" t="inlineStr">
        <is>
          <t>40213</t>
        </is>
      </c>
      <c r="D12" s="12" t="inlineStr">
        <is>
          <t>Duesseldorf</t>
        </is>
      </c>
      <c r="E12" s="40" t="n">
        <v>52</v>
      </c>
      <c r="F12" s="6" t="inlineStr">
        <is>
          <t>1. OG</t>
        </is>
      </c>
      <c r="G12" s="6" t="n">
        <v>1988</v>
      </c>
      <c r="H12" s="6" t="inlineStr">
        <is>
          <t>D</t>
        </is>
      </c>
      <c r="I12" s="10" t="inlineStr">
        <is>
          <t>Eigenverwaltet</t>
        </is>
      </c>
      <c r="J12" s="10" t="inlineStr">
        <is>
          <t>Ruhige Lage</t>
        </is>
      </c>
    </row>
  </sheetData>
  <mergeCells count="1">
    <mergeCell ref="A1:J1"/>
  </mergeCells>
  <dataValidations count="1">
    <dataValidation sqref="H3:H50" showErrorMessage="1" showInputMessage="1" allowBlank="1" type="list">
      <formula1>"A+,A,B,C,D,E,F,G,H"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2026-06-19T12:45:34Z</dcterms:created>
  <dcterms:modified xmlns:dcterms="http://purl.org/dc/terms/" xmlns:xsi="http://www.w3.org/2001/XMLSchema-instance" xsi:type="dcterms:W3CDTF">2026-06-19T12:45:34Z</dcterms:modified>
</cp:coreProperties>
</file>