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etrückstand" sheetId="1" state="visible" r:id="rId1"/>
    <sheet xmlns:r="http://schemas.openxmlformats.org/officeDocument/2006/relationships" name="Mahnstufen" sheetId="2" state="visible" r:id="rId2"/>
    <sheet xmlns:r="http://schemas.openxmlformats.org/officeDocument/2006/relationships" name="Übersicht" sheetId="3" state="visible" r:id="rId3"/>
    <sheet xmlns:r="http://schemas.openxmlformats.org/officeDocument/2006/relationships" name="Anlei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,##0.00\ &quot;€&quot;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sz val="10.5"/>
    </font>
    <font>
      <name val="Calibri"/>
      <sz val="10.5"/>
    </font>
    <font>
      <name val="Calibri"/>
      <b val="1"/>
      <color rgb="00FFFFFF"/>
      <sz val="11"/>
    </font>
    <font>
      <i val="1"/>
      <color rgb="006B7280"/>
      <sz val="9.5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E2E8F0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3" fillId="4" borderId="1" pivotButton="0" quotePrefix="0" xfId="0"/>
    <xf numFmtId="165" fontId="3" fillId="3" borderId="1" pivotButton="0" quotePrefix="0" xfId="0"/>
    <xf numFmtId="165" fontId="3" fillId="4" borderId="1" pivotButton="0" quotePrefix="0" xfId="0"/>
    <xf numFmtId="1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5" borderId="1" pivotButton="0" quotePrefix="0" xfId="0"/>
    <xf numFmtId="165" fontId="3" fillId="5" borderId="1" pivotButton="0" quotePrefix="0" xfId="0"/>
    <xf numFmtId="1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1" pivotButton="0" quotePrefix="0" xfId="0"/>
    <xf numFmtId="165" fontId="2" fillId="6" borderId="1" pivotButton="0" quotePrefix="0" xfId="0"/>
    <xf numFmtId="0" fontId="1" fillId="0" borderId="0" pivotButton="0" quotePrefix="0" xfId="0"/>
    <xf numFmtId="0" fontId="5" fillId="0" borderId="0" pivotButton="0" quotePrefix="0" xfId="0"/>
    <xf numFmtId="0" fontId="4" fillId="7" borderId="1" applyAlignment="1" pivotButton="0" quotePrefix="0" xfId="0">
      <alignment horizontal="center" vertical="center" wrapText="1"/>
    </xf>
    <xf numFmtId="1" fontId="2" fillId="4" borderId="1" applyAlignment="1" pivotButton="0" quotePrefix="0" xfId="0">
      <alignment horizontal="center" vertical="center" wrapText="1"/>
    </xf>
    <xf numFmtId="165" fontId="2" fillId="5" borderId="1" pivotButton="0" quotePrefix="0" xfId="0"/>
    <xf numFmtId="1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164" fontId="3" fillId="0" borderId="0" pivotButton="0" quotePrefix="0" xfId="0"/>
    <xf numFmtId="165" fontId="3" fillId="3" borderId="1" pivotButton="0" quotePrefix="0" xfId="0"/>
    <xf numFmtId="165" fontId="3" fillId="4" borderId="1" pivotButton="0" quotePrefix="0" xfId="0"/>
    <xf numFmtId="164" fontId="3" fillId="3" borderId="1" applyAlignment="1" pivotButton="0" quotePrefix="0" xfId="0">
      <alignment horizontal="center" vertical="center" wrapText="1"/>
    </xf>
    <xf numFmtId="165" fontId="3" fillId="5" borderId="1" pivotButton="0" quotePrefix="0" xfId="0"/>
    <xf numFmtId="165" fontId="2" fillId="6" borderId="1" pivotButton="0" quotePrefix="0" xfId="0"/>
    <xf numFmtId="165" fontId="2" fillId="5" borderId="1" pivotButton="0" quotePrefix="0" xfId="0"/>
  </cellXfs>
  <cellStyles count="1">
    <cellStyle name="Normal" xfId="0" builtinId="0" hidden="0"/>
  </cellStyles>
  <dxfs count="4">
    <dxf>
      <fill>
        <patternFill patternType="solid">
          <fgColor rgb="00FEE2E2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166534"/>
      </font>
      <fill>
        <patternFill patternType="solid">
          <fgColor rgb="00DCFCE7"/>
        </patternFill>
      </fill>
    </dxf>
    <dxf>
      <font>
        <b val="1"/>
        <color rgb="0092400E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Rückstand je Mieter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'Mietrückstand'!I4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'Mietrückstand'!$B$5:$B$13</f>
            </numRef>
          </cat>
          <val>
            <numRef>
              <f>'Mietrückstand'!$I$5:$I$13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Mieter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Rückstand in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Anteil Mahnstufen</a:t>
            </a:r>
          </a:p>
        </rich>
      </tx>
    </title>
    <plotArea>
      <pieChart>
        <varyColors val="1"/>
        <ser>
          <idx val="0"/>
          <order val="0"/>
          <tx>
            <strRef>
              <f>'Übersicht'!B12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'Übersicht'!$A$13:$A$16</f>
            </numRef>
          </cat>
          <val>
            <numRef>
              <f>'Übersicht'!$B$13:$B$16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6" customWidth="1" min="1" max="1"/>
    <col width="20" customWidth="1" min="2" max="2"/>
    <col width="26" customWidth="1" min="3" max="3"/>
    <col width="12" customWidth="1" min="4" max="4"/>
    <col width="12" customWidth="1" min="5" max="5"/>
    <col width="13" customWidth="1" min="6" max="6"/>
    <col width="15" customWidth="1" min="7" max="7"/>
    <col width="17" customWidth="1" min="8" max="8"/>
    <col width="13" customWidth="1" min="9" max="9"/>
    <col width="15" customWidth="1" min="10" max="10"/>
    <col width="22" customWidth="1" min="11" max="11"/>
    <col width="16" customWidth="1" min="12" max="12"/>
    <col width="12" customWidth="1" min="13" max="13"/>
    <col width="12" customWidth="1" min="14" max="14"/>
  </cols>
  <sheetData>
    <row r="1" ht="26" customHeight="1">
      <c r="A1" s="1" t="inlineStr">
        <is>
          <t>Mietrückstand &amp; Mahnwesen – Übersicht</t>
        </is>
      </c>
    </row>
    <row r="2">
      <c r="A2" s="2" t="inlineStr">
        <is>
          <t>Stand:</t>
        </is>
      </c>
      <c r="B2" s="26" t="n">
        <v>46217</v>
      </c>
    </row>
    <row r="3"/>
    <row r="4" ht="32" customHeight="1">
      <c r="A4" s="4" t="inlineStr">
        <is>
          <t>Nr.</t>
        </is>
      </c>
      <c r="B4" s="4" t="inlineStr">
        <is>
          <t>Mieter</t>
        </is>
      </c>
      <c r="C4" s="4" t="inlineStr">
        <is>
          <t>Objekt / Adresse</t>
        </is>
      </c>
      <c r="D4" s="4" t="inlineStr">
        <is>
          <t>Wohnung Nr.</t>
        </is>
      </c>
      <c r="E4" s="4" t="inlineStr">
        <is>
          <t>Kaltmiete</t>
        </is>
      </c>
      <c r="F4" s="4" t="inlineStr">
        <is>
          <t>Nebenkosten</t>
        </is>
      </c>
      <c r="G4" s="4" t="inlineStr">
        <is>
          <t>Warmmiete (Soll)</t>
        </is>
      </c>
      <c r="H4" s="4" t="inlineStr">
        <is>
          <t>Zahlungseingang (Ist)</t>
        </is>
      </c>
      <c r="I4" s="4" t="inlineStr">
        <is>
          <t>Rückstand</t>
        </is>
      </c>
      <c r="J4" s="4" t="inlineStr">
        <is>
          <t>Rückstandsmonate</t>
        </is>
      </c>
      <c r="K4" s="4" t="inlineStr">
        <is>
          <t>Mahnstufe</t>
        </is>
      </c>
      <c r="L4" s="4" t="inlineStr">
        <is>
          <t>Letztes Mahndatum</t>
        </is>
      </c>
      <c r="M4" s="4" t="inlineStr">
        <is>
          <t>Mahngebühr</t>
        </is>
      </c>
      <c r="N4" s="4" t="inlineStr">
        <is>
          <t>Status</t>
        </is>
      </c>
    </row>
    <row r="5">
      <c r="A5" s="5" t="n">
        <v>1</v>
      </c>
      <c r="B5" s="5" t="inlineStr">
        <is>
          <t>Thomas Becker</t>
        </is>
      </c>
      <c r="C5" s="5" t="inlineStr">
        <is>
          <t>Hauptstraße 12, Berlin</t>
        </is>
      </c>
      <c r="D5" s="5" t="inlineStr">
        <is>
          <t>3A</t>
        </is>
      </c>
      <c r="E5" s="27" t="n">
        <v>750</v>
      </c>
      <c r="F5" s="27" t="n">
        <v>180</v>
      </c>
      <c r="G5" s="28">
        <f>E5+F5</f>
        <v/>
      </c>
      <c r="H5" s="27" t="n">
        <v>700</v>
      </c>
      <c r="I5" s="28">
        <f>MAX(0,G5-H5)</f>
        <v/>
      </c>
      <c r="J5" s="8">
        <f>IFERROR(ROUNDUP(I5/G5,0),0)</f>
        <v/>
      </c>
      <c r="K5" s="9">
        <f>IF(J5=0,"Keine",IF(J5=1,"1. Mahnung",IF(J5=2,"2. Mahnung",IF(J5&gt;=3,"3. Mahnung/Kündigungsandrohung","Keine"))))</f>
        <v/>
      </c>
      <c r="L5" s="29" t="inlineStr">
        <is>
          <t>07.06.2026</t>
        </is>
      </c>
      <c r="M5" s="28">
        <f>IFERROR(VLOOKUP(K5,Mahnstufen!$A$5:$C$8,3,0),0)</f>
        <v/>
      </c>
      <c r="N5" s="9">
        <f>IF(I5&lt;=0,"Bezahlt",IF(K5="3. Mahnung/Kündigungsandrohung","Kritisch","Offen"))</f>
        <v/>
      </c>
    </row>
    <row r="6">
      <c r="A6" s="11" t="n">
        <v>2</v>
      </c>
      <c r="B6" s="11" t="inlineStr">
        <is>
          <t>Sabine Müller</t>
        </is>
      </c>
      <c r="C6" s="11" t="inlineStr">
        <is>
          <t>Lindenallee 7, München</t>
        </is>
      </c>
      <c r="D6" s="11" t="inlineStr">
        <is>
          <t>1B</t>
        </is>
      </c>
      <c r="E6" s="27" t="n">
        <v>950</v>
      </c>
      <c r="F6" s="27" t="n">
        <v>220</v>
      </c>
      <c r="G6" s="30">
        <f>E6+F6</f>
        <v/>
      </c>
      <c r="H6" s="27" t="n">
        <v>950</v>
      </c>
      <c r="I6" s="30">
        <f>MAX(0,G6-H6)</f>
        <v/>
      </c>
      <c r="J6" s="13">
        <f>IFERROR(ROUNDUP(I6/G6,0),0)</f>
        <v/>
      </c>
      <c r="K6" s="14">
        <f>IF(J6=0,"Keine",IF(J6=1,"1. Mahnung",IF(J6=2,"2. Mahnung",IF(J6&gt;=3,"3. Mahnung/Kündigungsandrohung","Keine"))))</f>
        <v/>
      </c>
      <c r="L6" s="29" t="inlineStr">
        <is>
          <t>01.07.2026</t>
        </is>
      </c>
      <c r="M6" s="30">
        <f>IFERROR(VLOOKUP(K6,Mahnstufen!$A$5:$C$8,3,0),0)</f>
        <v/>
      </c>
      <c r="N6" s="14">
        <f>IF(I6&lt;=0,"Bezahlt",IF(K6="3. Mahnung/Kündigungsandrohung","Kritisch","Offen"))</f>
        <v/>
      </c>
    </row>
    <row r="7">
      <c r="A7" s="5" t="n">
        <v>3</v>
      </c>
      <c r="B7" s="5" t="inlineStr">
        <is>
          <t>Andreas Schneider</t>
        </is>
      </c>
      <c r="C7" s="5" t="inlineStr">
        <is>
          <t>Goethestraße 45, Hamburg</t>
        </is>
      </c>
      <c r="D7" s="5" t="inlineStr">
        <is>
          <t>2C</t>
        </is>
      </c>
      <c r="E7" s="27" t="n">
        <v>680</v>
      </c>
      <c r="F7" s="27" t="n">
        <v>150</v>
      </c>
      <c r="G7" s="28">
        <f>E7+F7</f>
        <v/>
      </c>
      <c r="H7" s="27" t="n">
        <v>0</v>
      </c>
      <c r="I7" s="28">
        <f>MAX(0,G7-H7)</f>
        <v/>
      </c>
      <c r="J7" s="8">
        <f>IFERROR(ROUNDUP(I7/G7,0),0)</f>
        <v/>
      </c>
      <c r="K7" s="9">
        <f>IF(J7=0,"Keine",IF(J7=1,"1. Mahnung",IF(J7=2,"2. Mahnung",IF(J7&gt;=3,"3. Mahnung/Kündigungsandrohung","Keine"))))</f>
        <v/>
      </c>
      <c r="L7" s="29" t="inlineStr">
        <is>
          <t>15.05.2026</t>
        </is>
      </c>
      <c r="M7" s="28">
        <f>IFERROR(VLOOKUP(K7,Mahnstufen!$A$5:$C$8,3,0),0)</f>
        <v/>
      </c>
      <c r="N7" s="9">
        <f>IF(I7&lt;=0,"Bezahlt",IF(K7="3. Mahnung/Kündigungsandrohung","Kritisch","Offen"))</f>
        <v/>
      </c>
    </row>
    <row r="8">
      <c r="A8" s="11" t="n">
        <v>4</v>
      </c>
      <c r="B8" s="11" t="inlineStr">
        <is>
          <t>Petra Wagner</t>
        </is>
      </c>
      <c r="C8" s="11" t="inlineStr">
        <is>
          <t>Bahnhofstraße 3, Köln</t>
        </is>
      </c>
      <c r="D8" s="11" t="inlineStr">
        <is>
          <t>4A</t>
        </is>
      </c>
      <c r="E8" s="27" t="n">
        <v>1100</v>
      </c>
      <c r="F8" s="27" t="n">
        <v>250</v>
      </c>
      <c r="G8" s="30">
        <f>E8+F8</f>
        <v/>
      </c>
      <c r="H8" s="27" t="n">
        <v>1350</v>
      </c>
      <c r="I8" s="30">
        <f>MAX(0,G8-H8)</f>
        <v/>
      </c>
      <c r="J8" s="13">
        <f>IFERROR(ROUNDUP(I8/G8,0),0)</f>
        <v/>
      </c>
      <c r="K8" s="14">
        <f>IF(J8=0,"Keine",IF(J8=1,"1. Mahnung",IF(J8=2,"2. Mahnung",IF(J8&gt;=3,"3. Mahnung/Kündigungsandrohung","Keine"))))</f>
        <v/>
      </c>
      <c r="L8" s="29" t="inlineStr">
        <is>
          <t>10.07.2026</t>
        </is>
      </c>
      <c r="M8" s="30">
        <f>IFERROR(VLOOKUP(K8,Mahnstufen!$A$5:$C$8,3,0),0)</f>
        <v/>
      </c>
      <c r="N8" s="14">
        <f>IF(I8&lt;=0,"Bezahlt",IF(K8="3. Mahnung/Kündigungsandrohung","Kritisch","Offen"))</f>
        <v/>
      </c>
    </row>
    <row r="9">
      <c r="A9" s="5" t="n">
        <v>5</v>
      </c>
      <c r="B9" s="5" t="inlineStr">
        <is>
          <t>Michael Hoffmann</t>
        </is>
      </c>
      <c r="C9" s="5" t="inlineStr">
        <is>
          <t>Rosenweg 9, Frankfurt am Main</t>
        </is>
      </c>
      <c r="D9" s="5" t="inlineStr">
        <is>
          <t>5D</t>
        </is>
      </c>
      <c r="E9" s="27" t="n">
        <v>820</v>
      </c>
      <c r="F9" s="27" t="n">
        <v>190</v>
      </c>
      <c r="G9" s="28">
        <f>E9+F9</f>
        <v/>
      </c>
      <c r="H9" s="27" t="n">
        <v>1010</v>
      </c>
      <c r="I9" s="28">
        <f>MAX(0,G9-H9)</f>
        <v/>
      </c>
      <c r="J9" s="8">
        <f>IFERROR(ROUNDUP(I9/G9,0),0)</f>
        <v/>
      </c>
      <c r="K9" s="9">
        <f>IF(J9=0,"Keine",IF(J9=1,"1. Mahnung",IF(J9=2,"2. Mahnung",IF(J9&gt;=3,"3. Mahnung/Kündigungsandrohung","Keine"))))</f>
        <v/>
      </c>
      <c r="L9" s="29" t="inlineStr">
        <is>
          <t>10.07.2026</t>
        </is>
      </c>
      <c r="M9" s="28">
        <f>IFERROR(VLOOKUP(K9,Mahnstufen!$A$5:$C$8,3,0),0)</f>
        <v/>
      </c>
      <c r="N9" s="9">
        <f>IF(I9&lt;=0,"Bezahlt",IF(K9="3. Mahnung/Kündigungsandrohung","Kritisch","Offen"))</f>
        <v/>
      </c>
    </row>
    <row r="10">
      <c r="A10" s="11" t="n">
        <v>6</v>
      </c>
      <c r="B10" s="11" t="inlineStr">
        <is>
          <t>Julia Richter</t>
        </is>
      </c>
      <c r="C10" s="11" t="inlineStr">
        <is>
          <t>Schillerstraße 21, Leipzig</t>
        </is>
      </c>
      <c r="D10" s="11" t="inlineStr">
        <is>
          <t>2A</t>
        </is>
      </c>
      <c r="E10" s="27" t="n">
        <v>650</v>
      </c>
      <c r="F10" s="27" t="n">
        <v>140</v>
      </c>
      <c r="G10" s="30">
        <f>E10+F10</f>
        <v/>
      </c>
      <c r="H10" s="27" t="n">
        <v>0</v>
      </c>
      <c r="I10" s="30">
        <f>MAX(0,G10-H10)</f>
        <v/>
      </c>
      <c r="J10" s="13">
        <f>IFERROR(ROUNDUP(I10/G10,0),0)</f>
        <v/>
      </c>
      <c r="K10" s="14">
        <f>IF(J10=0,"Keine",IF(J10=1,"1. Mahnung",IF(J10=2,"2. Mahnung",IF(J10&gt;=3,"3. Mahnung/Kündigungsandrohung","Keine"))))</f>
        <v/>
      </c>
      <c r="L10" s="29" t="inlineStr">
        <is>
          <t>12.04.2026</t>
        </is>
      </c>
      <c r="M10" s="30">
        <f>IFERROR(VLOOKUP(K10,Mahnstufen!$A$5:$C$8,3,0),0)</f>
        <v/>
      </c>
      <c r="N10" s="14">
        <f>IF(I10&lt;=0,"Bezahlt",IF(K10="3. Mahnung/Kündigungsandrohung","Kritisch","Offen"))</f>
        <v/>
      </c>
    </row>
    <row r="11">
      <c r="A11" s="5" t="n">
        <v>7</v>
      </c>
      <c r="B11" s="5" t="inlineStr">
        <is>
          <t>Markus Krüger</t>
        </is>
      </c>
      <c r="C11" s="5" t="inlineStr">
        <is>
          <t>Ahornallee 14, Berlin</t>
        </is>
      </c>
      <c r="D11" s="5" t="inlineStr">
        <is>
          <t>1C</t>
        </is>
      </c>
      <c r="E11" s="27" t="n">
        <v>900</v>
      </c>
      <c r="F11" s="27" t="n">
        <v>210</v>
      </c>
      <c r="G11" s="28">
        <f>E11+F11</f>
        <v/>
      </c>
      <c r="H11" s="27" t="n">
        <v>1110</v>
      </c>
      <c r="I11" s="28">
        <f>MAX(0,G11-H11)</f>
        <v/>
      </c>
      <c r="J11" s="8">
        <f>IFERROR(ROUNDUP(I11/G11,0),0)</f>
        <v/>
      </c>
      <c r="K11" s="9">
        <f>IF(J11=0,"Keine",IF(J11=1,"1. Mahnung",IF(J11=2,"2. Mahnung",IF(J11&gt;=3,"3. Mahnung/Kündigungsandrohung","Keine"))))</f>
        <v/>
      </c>
      <c r="L11" s="29" t="inlineStr">
        <is>
          <t>05.07.2026</t>
        </is>
      </c>
      <c r="M11" s="28">
        <f>IFERROR(VLOOKUP(K11,Mahnstufen!$A$5:$C$8,3,0),0)</f>
        <v/>
      </c>
      <c r="N11" s="9">
        <f>IF(I11&lt;=0,"Bezahlt",IF(K11="3. Mahnung/Kündigungsandrohung","Kritisch","Offen"))</f>
        <v/>
      </c>
    </row>
    <row r="12">
      <c r="A12" s="11" t="n">
        <v>8</v>
      </c>
      <c r="B12" s="11" t="inlineStr">
        <is>
          <t>Nicole Zimmermann</t>
        </is>
      </c>
      <c r="C12" s="11" t="inlineStr">
        <is>
          <t>Parkstraße 6, München</t>
        </is>
      </c>
      <c r="D12" s="11" t="inlineStr">
        <is>
          <t>3B</t>
        </is>
      </c>
      <c r="E12" s="27" t="n">
        <v>780</v>
      </c>
      <c r="F12" s="27" t="n">
        <v>175</v>
      </c>
      <c r="G12" s="30">
        <f>E12+F12</f>
        <v/>
      </c>
      <c r="H12" s="27" t="n">
        <v>478</v>
      </c>
      <c r="I12" s="30">
        <f>MAX(0,G12-H12)</f>
        <v/>
      </c>
      <c r="J12" s="13">
        <f>IFERROR(ROUNDUP(I12/G12,0),0)</f>
        <v/>
      </c>
      <c r="K12" s="14">
        <f>IF(J12=0,"Keine",IF(J12=1,"1. Mahnung",IF(J12=2,"2. Mahnung",IF(J12&gt;=3,"3. Mahnung/Kündigungsandrohung","Keine"))))</f>
        <v/>
      </c>
      <c r="L12" s="29" t="inlineStr">
        <is>
          <t>22.06.2026</t>
        </is>
      </c>
      <c r="M12" s="30">
        <f>IFERROR(VLOOKUP(K12,Mahnstufen!$A$5:$C$8,3,0),0)</f>
        <v/>
      </c>
      <c r="N12" s="14">
        <f>IF(I12&lt;=0,"Bezahlt",IF(K12="3. Mahnung/Kündigungsandrohung","Kritisch","Offen"))</f>
        <v/>
      </c>
    </row>
    <row r="13">
      <c r="A13" s="5" t="n">
        <v>9</v>
      </c>
      <c r="B13" s="5" t="inlineStr">
        <is>
          <t>Stefan Wolf</t>
        </is>
      </c>
      <c r="C13" s="5" t="inlineStr">
        <is>
          <t>Kirchweg 18, Hamburg</t>
        </is>
      </c>
      <c r="D13" s="5" t="inlineStr">
        <is>
          <t>2B</t>
        </is>
      </c>
      <c r="E13" s="27" t="n">
        <v>1050</v>
      </c>
      <c r="F13" s="27" t="n">
        <v>230</v>
      </c>
      <c r="G13" s="28">
        <f>E13+F13</f>
        <v/>
      </c>
      <c r="H13" s="27" t="n">
        <v>1280</v>
      </c>
      <c r="I13" s="28">
        <f>MAX(0,G13-H13)</f>
        <v/>
      </c>
      <c r="J13" s="8">
        <f>IFERROR(ROUNDUP(I13/G13,0),0)</f>
        <v/>
      </c>
      <c r="K13" s="9">
        <f>IF(J13=0,"Keine",IF(J13=1,"1. Mahnung",IF(J13=2,"2. Mahnung",IF(J13&gt;=3,"3. Mahnung/Kündigungsandrohung","Keine"))))</f>
        <v/>
      </c>
      <c r="L13" s="29" t="inlineStr">
        <is>
          <t>01.07.2026</t>
        </is>
      </c>
      <c r="M13" s="28">
        <f>IFERROR(VLOOKUP(K13,Mahnstufen!$A$5:$C$8,3,0),0)</f>
        <v/>
      </c>
      <c r="N13" s="9">
        <f>IF(I13&lt;=0,"Bezahlt",IF(K13="3. Mahnung/Kündigungsandrohung","Kritisch","Offen"))</f>
        <v/>
      </c>
    </row>
    <row r="14">
      <c r="A14" s="15" t="n"/>
      <c r="B14" s="16" t="inlineStr">
        <is>
          <t>Gesamt</t>
        </is>
      </c>
      <c r="C14" s="15" t="n"/>
      <c r="D14" s="15" t="n"/>
      <c r="E14" s="31">
        <f>SUM(E5:E13)</f>
        <v/>
      </c>
      <c r="F14" s="31">
        <f>SUM(F5:F13)</f>
        <v/>
      </c>
      <c r="G14" s="31">
        <f>SUM(G5:G13)</f>
        <v/>
      </c>
      <c r="H14" s="31">
        <f>SUM(H5:H13)</f>
        <v/>
      </c>
      <c r="I14" s="31">
        <f>SUM(I5:I13)</f>
        <v/>
      </c>
      <c r="J14" s="15" t="n"/>
      <c r="K14" s="15" t="n"/>
      <c r="L14" s="15" t="n"/>
      <c r="M14" s="31">
        <f>SUM(M5:M13)</f>
        <v/>
      </c>
      <c r="N14" s="15" t="n"/>
    </row>
  </sheetData>
  <mergeCells count="1">
    <mergeCell ref="A1:N1"/>
  </mergeCells>
  <conditionalFormatting sqref="I5:I13">
    <cfRule type="expression" priority="1" dxfId="0" stopIfTrue="0">
      <formula>I5&gt;0</formula>
    </cfRule>
  </conditionalFormatting>
  <conditionalFormatting sqref="N5:N13">
    <cfRule type="expression" priority="2" dxfId="1">
      <formula>N5="Kritisch"</formula>
    </cfRule>
    <cfRule type="expression" priority="3" dxfId="2">
      <formula>N5="Bezahlt"</formula>
    </cfRule>
    <cfRule type="expression" priority="4" dxfId="3">
      <formula>N5="Offen"</formula>
    </cfRule>
  </conditionalFormatting>
  <dataValidations count="1">
    <dataValidation sqref="N5:N13" showErrorMessage="1" showInputMessage="1" allowBlank="1" type="list">
      <formula1>"Bezahlt,Offen,Kritisch,Gestundet"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32" customWidth="1" min="1" max="1"/>
    <col width="42" customWidth="1" min="2" max="2"/>
    <col width="12" customWidth="1" min="3" max="3"/>
    <col width="14" customWidth="1" min="4" max="4"/>
  </cols>
  <sheetData>
    <row r="1" ht="24" customHeight="1">
      <c r="A1" s="18" t="inlineStr">
        <is>
          <t>Mahnstufen &amp; Gebühren – Referenztabelle</t>
        </is>
      </c>
    </row>
    <row r="2"/>
    <row r="3">
      <c r="A3" s="19" t="inlineStr">
        <is>
          <t>Diese Tabelle wird von der Übersicht per VLOOKUP abgerufen (Spalte 'Mahngebühr').</t>
        </is>
      </c>
    </row>
    <row r="4" ht="28" customHeight="1">
      <c r="A4" s="4" t="inlineStr">
        <is>
          <t>Mahnstufe</t>
        </is>
      </c>
      <c r="B4" s="4" t="inlineStr">
        <is>
          <t>Beschreibung</t>
        </is>
      </c>
      <c r="C4" s="4" t="inlineStr">
        <is>
          <t>Gebühr</t>
        </is>
      </c>
      <c r="D4" s="4" t="inlineStr">
        <is>
          <t>Frist (Tage)</t>
        </is>
      </c>
    </row>
    <row r="5">
      <c r="A5" s="11" t="inlineStr">
        <is>
          <t>Keine</t>
        </is>
      </c>
      <c r="B5" s="11" t="inlineStr">
        <is>
          <t>Kein Zahlungsrückstand vorhanden</t>
        </is>
      </c>
      <c r="C5" s="30" t="n">
        <v>0</v>
      </c>
      <c r="D5" s="14" t="n">
        <v>0</v>
      </c>
    </row>
    <row r="6">
      <c r="A6" s="5" t="inlineStr">
        <is>
          <t>1. Mahnung</t>
        </is>
      </c>
      <c r="B6" s="5" t="inlineStr">
        <is>
          <t>Freundliche Zahlungserinnerung</t>
        </is>
      </c>
      <c r="C6" s="28" t="n">
        <v>5</v>
      </c>
      <c r="D6" s="9" t="n">
        <v>7</v>
      </c>
    </row>
    <row r="7">
      <c r="A7" s="11" t="inlineStr">
        <is>
          <t>2. Mahnung</t>
        </is>
      </c>
      <c r="B7" s="11" t="inlineStr">
        <is>
          <t>Mahnung mit Fristsetzung und Verzugszinsen</t>
        </is>
      </c>
      <c r="C7" s="30" t="n">
        <v>15</v>
      </c>
      <c r="D7" s="14" t="n">
        <v>7</v>
      </c>
    </row>
    <row r="8">
      <c r="A8" s="5" t="inlineStr">
        <is>
          <t>3. Mahnung/Kündigungsandrohung</t>
        </is>
      </c>
      <c r="B8" s="5" t="inlineStr">
        <is>
          <t>Letzte Mahnung mit Kündigungsandrohung</t>
        </is>
      </c>
      <c r="C8" s="28" t="n">
        <v>25</v>
      </c>
      <c r="D8" s="9" t="n">
        <v>14</v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6" customHeight="1">
      <c r="A1" s="18" t="inlineStr">
        <is>
          <t>Auswertung Mietrückstand</t>
        </is>
      </c>
    </row>
    <row r="2"/>
    <row r="3">
      <c r="A3" s="20" t="inlineStr">
        <is>
          <t>Kennzahl</t>
        </is>
      </c>
      <c r="B3" s="20" t="inlineStr">
        <is>
          <t>Wert</t>
        </is>
      </c>
    </row>
    <row r="4">
      <c r="A4" s="5" t="inlineStr">
        <is>
          <t>Anzahl Mieter gesamt</t>
        </is>
      </c>
      <c r="B4" s="21">
        <f>COUNTA(Mietrückstand!B5:B13)</f>
        <v/>
      </c>
    </row>
    <row r="5">
      <c r="A5" s="11" t="inlineStr">
        <is>
          <t>Anzahl Mieter mit Rückstand</t>
        </is>
      </c>
      <c r="B5" s="32">
        <f>COUNTIF(Mietrückstand!I5:I13,"&gt;0")</f>
        <v/>
      </c>
    </row>
    <row r="6">
      <c r="A6" s="5" t="inlineStr">
        <is>
          <t>Gesamtrückstand</t>
        </is>
      </c>
      <c r="B6" s="21">
        <f>SUM(Mietrückstand!I5:I13)</f>
        <v/>
      </c>
    </row>
    <row r="7">
      <c r="A7" s="11" t="inlineStr">
        <is>
          <t>Durchschnittsrückstand (aller Mieter)</t>
        </is>
      </c>
      <c r="B7" s="23">
        <f>IFERROR(AVERAGE(Mietrückstand!I5:I13),0)</f>
        <v/>
      </c>
    </row>
    <row r="8">
      <c r="A8" s="5" t="inlineStr">
        <is>
          <t>Anzahl kritischer Fälle (3. Mahnung)</t>
        </is>
      </c>
      <c r="B8" s="21">
        <f>COUNTIF(Mietrückstand!K5:K13,"3. Mahnung/Kündigungsandrohung")</f>
        <v/>
      </c>
    </row>
    <row r="9">
      <c r="A9" s="11" t="inlineStr">
        <is>
          <t>Gesamte Mahngebühren</t>
        </is>
      </c>
      <c r="B9" s="32">
        <f>SUM(Mietrückstand!M5:M13)</f>
        <v/>
      </c>
    </row>
    <row r="10"/>
    <row r="11"/>
    <row r="12">
      <c r="A12" s="20" t="inlineStr">
        <is>
          <t>Verteilung nach Mahnstufe</t>
        </is>
      </c>
      <c r="B12" s="20" t="inlineStr">
        <is>
          <t>Anzahl</t>
        </is>
      </c>
    </row>
    <row r="13">
      <c r="A13" s="5" t="inlineStr">
        <is>
          <t>Keine</t>
        </is>
      </c>
      <c r="B13" s="9">
        <f>COUNTIF(Mietrückstand!K5:K13,A13)</f>
        <v/>
      </c>
    </row>
    <row r="14">
      <c r="A14" s="11" t="inlineStr">
        <is>
          <t>1. Mahnung</t>
        </is>
      </c>
      <c r="B14" s="14">
        <f>COUNTIF(Mietrückstand!K5:K13,A14)</f>
        <v/>
      </c>
    </row>
    <row r="15">
      <c r="A15" s="5" t="inlineStr">
        <is>
          <t>2. Mahnung</t>
        </is>
      </c>
      <c r="B15" s="9">
        <f>COUNTIF(Mietrückstand!K5:K13,A15)</f>
        <v/>
      </c>
    </row>
    <row r="16">
      <c r="A16" s="11" t="inlineStr">
        <is>
          <t>3. Mahnung/Kündigungsandrohung</t>
        </is>
      </c>
      <c r="B16" s="14">
        <f>COUNTIF(Mietrückstand!K5:K13,A16)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6" customHeight="1">
      <c r="A1" s="18" t="inlineStr">
        <is>
          <t>Anleitung zur Vorlage</t>
        </is>
      </c>
    </row>
    <row r="2"/>
    <row r="3" ht="60" customHeight="1">
      <c r="A3" s="24" t="inlineStr">
        <is>
          <t>Zweck der Vorlage</t>
        </is>
      </c>
      <c r="B3" s="25" t="inlineStr">
        <is>
          <t>Diese Arbeitsmappe unterstützt Vermieter und Hausverwalter bei der Erfassung, Überwachung und Nachverfolgung von Mietrückständen sowie beim Mahnwesen. Sie erhalten eine automatische Berechnung von Rückstand, Rückstandsmonaten, Mahnstufe und Mahngebühr.</t>
        </is>
      </c>
    </row>
    <row r="4" ht="60" customHeight="1">
      <c r="A4" s="24" t="inlineStr">
        <is>
          <t>Sheet 'Mietrückstand'</t>
        </is>
      </c>
      <c r="B4" s="25" t="inlineStr">
        <is>
          <t>Erfassen Sie hier je Mieter Kaltmiete, Nebenkosten, Zahlungseingang und das Datum der letzten Mahnung (gelb hinterlegte Zellen sind Eingabefelder). Warmmiete, Rückstand, Rückstandsmonate, Mahnstufe, Mahngebühr und Status werden automatisch berechnet.</t>
        </is>
      </c>
    </row>
    <row r="5" ht="60" customHeight="1">
      <c r="A5" s="24" t="inlineStr">
        <is>
          <t>Spalte 'Rückstand'</t>
        </is>
      </c>
      <c r="B5" s="25" t="inlineStr">
        <is>
          <t>Berechnet sich aus Warmmiete (Soll) minus Zahlungseingang (Ist). Ist der Zahlungseingang höher oder gleich der Warmmiete, wird 0 € ausgewiesen (kein negativer Rückstand).</t>
        </is>
      </c>
    </row>
    <row r="6" ht="60" customHeight="1">
      <c r="A6" s="24" t="inlineStr">
        <is>
          <t>Spalte 'Mahnstufe'</t>
        </is>
      </c>
      <c r="B6" s="25" t="inlineStr">
        <is>
          <t>Wird automatisch anhand der Rückstandsmonate ermittelt: 0 Monate = Keine, 1 Monat = 1. Mahnung, 2 Monate = 2. Mahnung, ab 3 Monaten = 3. Mahnung/Kündigungsandrohung.</t>
        </is>
      </c>
    </row>
    <row r="7" ht="60" customHeight="1">
      <c r="A7" s="24" t="inlineStr">
        <is>
          <t>Spalte 'Mahngebühr'</t>
        </is>
      </c>
      <c r="B7" s="25" t="inlineStr">
        <is>
          <t>Wird per VLOOKUP aus dem Sheet 'Mahnstufen' anhand der ermittelten Mahnstufe automatisch nachgeschlagen. Passen Sie die Gebühren dort bei Bedarf an.</t>
        </is>
      </c>
    </row>
    <row r="8" ht="60" customHeight="1">
      <c r="A8" s="24" t="inlineStr">
        <is>
          <t>Sheet 'Mahnstufen'</t>
        </is>
      </c>
      <c r="B8" s="25" t="inlineStr">
        <is>
          <t>Referenztabelle mit Bezeichnung, Beschreibung, Gebühr und Frist je Mahnstufe. Änderungen hier wirken sich automatisch auf die Berechnungen im Sheet 'Mietrückstand' aus.</t>
        </is>
      </c>
    </row>
    <row r="9" ht="60" customHeight="1">
      <c r="A9" s="24" t="inlineStr">
        <is>
          <t>Sheet 'Übersicht'</t>
        </is>
      </c>
      <c r="B9" s="25" t="inlineStr">
        <is>
          <t>Zeigt zentrale Kennzahlen (Gesamtrückstand, Anzahl kritischer Fälle, Mahngebühren gesamt) sowie ein Balkendiagramm je Mieter und ein Kreisdiagramm zur Verteilung der Mahnstufen.</t>
        </is>
      </c>
    </row>
    <row r="10" ht="60" customHeight="1">
      <c r="A10" s="24" t="inlineStr">
        <is>
          <t>Rechtlicher Hinweis</t>
        </is>
      </c>
      <c r="B10" s="25" t="inlineStr">
        <is>
          <t>Diese Vorlage dient der internen Organisation und ersetzt keine Rechtsberatung. Prüfen Sie Fristen und Formvorschriften für Mahnungen und Kündigungen (§ 543 BGB) im Einzelfall mit einem Rechtsbeistand oder Mieterverein/Haus &amp; Grund.</t>
        </is>
      </c>
    </row>
    <row r="11" ht="60" customHeight="1">
      <c r="A11" s="24" t="inlineStr">
        <is>
          <t>Tipp</t>
        </is>
      </c>
      <c r="B11" s="25" t="inlineStr">
        <is>
          <t>Nutzen Sie die Dropdown-Liste in der Spalte 'Status' im Sheet 'Mietrückstand', um den Bearbeitungsstand manuell zu ergänzen (z. B. 'Gestundet' bei vereinbarter Ratenzahlung).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2026-07-14T10:50:13Z</dcterms:created>
  <dcterms:modified xmlns:dcterms="http://purl.org/dc/terms/" xmlns:xsi="http://www.w3.org/2001/XMLSchema-instance" xsi:type="dcterms:W3CDTF">2026-07-14T10:50:13Z</dcterms:modified>
</cp:coreProperties>
</file>