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eterhöhung_Übersicht" sheetId="1" state="visible" r:id="rId1"/>
    <sheet xmlns:r="http://schemas.openxmlformats.org/officeDocument/2006/relationships" name="Vergleichsmieten_Daten" sheetId="2" state="visible" r:id="rId2"/>
    <sheet xmlns:r="http://schemas.openxmlformats.org/officeDocument/2006/relationships" name="Mietspiegel_Parameter_und_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0.0\ &quot;m²&quot;"/>
    <numFmt numFmtId="165" formatCode="#,##0.00\ &quot;€&quot;"/>
    <numFmt numFmtId="166" formatCode="#,##0.00\ &quot;€/m²&quot;"/>
    <numFmt numFmtId="167" formatCode="0.0%"/>
    <numFmt numFmtId="168" formatCode="DD.MM.YYYY"/>
    <numFmt numFmtId="169" formatCode="0\ &quot;%&quot;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  <font>
      <name val="Calibri"/>
      <b val="1"/>
      <color rgb="0016A34A"/>
      <sz val="10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1E3A5F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F4C81"/>
      </patternFill>
    </fill>
    <fill>
      <patternFill patternType="solid">
        <fgColor rgb="0014B8A6"/>
      </patternFill>
    </fill>
    <fill>
      <patternFill patternType="solid">
        <fgColor rgb="00EFF6F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67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8" fontId="4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 wrapText="1"/>
    </xf>
    <xf numFmtId="166" fontId="4" fillId="6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center" vertical="center" wrapText="1"/>
    </xf>
    <xf numFmtId="167" fontId="4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0" fillId="7" borderId="1" pivotButton="0" quotePrefix="0" xfId="0"/>
    <xf numFmtId="0" fontId="2" fillId="7" borderId="1" applyAlignment="1" pivotButton="0" quotePrefix="0" xfId="0">
      <alignment horizontal="right" vertical="center"/>
    </xf>
    <xf numFmtId="165" fontId="2" fillId="7" borderId="1" applyAlignment="1" pivotButton="0" quotePrefix="0" xfId="0">
      <alignment horizontal="right" vertical="center"/>
    </xf>
    <xf numFmtId="166" fontId="2" fillId="7" borderId="1" applyAlignment="1" pivotButton="0" quotePrefix="0" xfId="0">
      <alignment horizontal="right" vertical="center"/>
    </xf>
    <xf numFmtId="167" fontId="2" fillId="7" borderId="1" applyAlignment="1" pivotButton="0" quotePrefix="0" xfId="0">
      <alignment horizontal="right" vertical="center"/>
    </xf>
    <xf numFmtId="1" fontId="4" fillId="4" borderId="1" applyAlignment="1" pivotButton="0" quotePrefix="0" xfId="0">
      <alignment horizontal="center" vertical="center" wrapText="1"/>
    </xf>
    <xf numFmtId="164" fontId="4" fillId="4" borderId="1" applyAlignment="1" pivotButton="0" quotePrefix="0" xfId="0">
      <alignment horizontal="center" vertical="center" wrapText="1"/>
    </xf>
    <xf numFmtId="168" fontId="4" fillId="4" borderId="1" applyAlignment="1" pivotButton="0" quotePrefix="0" xfId="0">
      <alignment horizontal="center" vertical="center" wrapText="1"/>
    </xf>
    <xf numFmtId="1" fontId="4" fillId="6" borderId="1" applyAlignment="1" pivotButton="0" quotePrefix="0" xfId="0">
      <alignment horizontal="center" vertical="center" wrapText="1"/>
    </xf>
    <xf numFmtId="164" fontId="4" fillId="6" borderId="1" applyAlignment="1" pivotButton="0" quotePrefix="0" xfId="0">
      <alignment horizontal="center" vertical="center" wrapText="1"/>
    </xf>
    <xf numFmtId="168" fontId="4" fillId="6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center" vertical="center" wrapText="1"/>
    </xf>
    <xf numFmtId="169" fontId="3" fillId="9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left" vertical="center" wrapText="1"/>
    </xf>
    <xf numFmtId="0" fontId="0" fillId="8" borderId="1" pivotButton="0" quotePrefix="0" xfId="0"/>
    <xf numFmtId="0" fontId="0" fillId="4" borderId="1" pivotButton="0" quotePrefix="0" xfId="0"/>
    <xf numFmtId="0" fontId="0" fillId="6" borderId="1" pivotButton="0" quotePrefix="0" xfId="0"/>
    <xf numFmtId="168" fontId="4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68" fontId="4" fillId="4" borderId="1" applyAlignment="1" pivotButton="0" quotePrefix="0" xfId="0">
      <alignment horizontal="center" vertical="center" wrapText="1"/>
    </xf>
    <xf numFmtId="168" fontId="4" fillId="6" borderId="1" applyAlignment="1" pivotButton="0" quotePrefix="0" xfId="0">
      <alignment horizontal="center" vertical="center" wrapText="1"/>
    </xf>
    <xf numFmtId="169" fontId="3" fillId="9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Aktuelle vs. Zulässige Kaltmiete je Objekt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'Mieterhöhung_Übersicht'!F2</f>
            </strRef>
          </tx>
          <spPr>
            <a:solidFill xmlns:a="http://schemas.openxmlformats.org/drawingml/2006/main">
              <a:srgbClr val="1E3A5F"/>
            </a:solidFill>
            <a:ln xmlns:a="http://schemas.openxmlformats.org/drawingml/2006/main">
              <a:solidFill>
                <a:srgbClr val="1E3A5F"/>
              </a:solidFill>
              <a:prstDash val="solid"/>
            </a:ln>
          </spPr>
          <cat>
            <numRef>
              <f>'Mieterhöhung_Übersicht'!$A$3:$A$12</f>
            </numRef>
          </cat>
          <val>
            <numRef>
              <f>'Mieterhöhung_Übersicht'!$F$3:$F$12</f>
            </numRef>
          </val>
        </ser>
        <ser>
          <idx val="1"/>
          <order val="1"/>
          <tx>
            <strRef>
              <f>'Mieterhöhung_Übersicht'!I2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solidFill>
                <a:srgbClr val="14B8A6"/>
              </a:solidFill>
              <a:prstDash val="solid"/>
            </a:ln>
          </spPr>
          <cat>
            <numRef>
              <f>'Mieterhöhung_Übersicht'!$A$3:$A$12</f>
            </numRef>
          </cat>
          <val>
            <numRef>
              <f>'Mieterhöhung_Übersicht'!$I$3:$I$12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Objekt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Kaltmiete (€/Monat)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792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18" customWidth="1" min="3" max="3"/>
    <col width="20" customWidth="1" min="4" max="4"/>
    <col width="10" customWidth="1" min="5" max="5"/>
    <col width="16" customWidth="1" min="6" max="6"/>
    <col width="14" customWidth="1" min="7" max="7"/>
    <col width="16" customWidth="1" min="8" max="8"/>
    <col width="16" customWidth="1" min="9" max="9"/>
    <col width="14" customWidth="1" min="10" max="10"/>
    <col width="11" customWidth="1" min="11" max="11"/>
    <col width="15" customWidth="1" min="12" max="12"/>
    <col width="14" customWidth="1" min="13" max="13"/>
    <col width="30" customWidth="1" min="14" max="14"/>
    <col width="16" customWidth="1" min="15" max="15"/>
    <col width="14" customWidth="1" min="16" max="16"/>
  </cols>
  <sheetData>
    <row r="1" ht="30" customHeight="1">
      <c r="A1" s="1" t="inlineStr">
        <is>
          <t>Mieterhöhung nach ortsüblicher Vergleichsmiete – Übersicht 2026</t>
        </is>
      </c>
    </row>
    <row r="2" ht="42" customHeight="1">
      <c r="A2" s="2" t="inlineStr">
        <is>
          <t>Objekt-ID</t>
        </is>
      </c>
      <c r="B2" s="2" t="inlineStr">
        <is>
          <t>Objektadresse</t>
        </is>
      </c>
      <c r="C2" s="2" t="inlineStr">
        <is>
          <t>Stadt</t>
        </is>
      </c>
      <c r="D2" s="2" t="inlineStr">
        <is>
          <t>Mietername</t>
        </is>
      </c>
      <c r="E2" s="2" t="inlineStr">
        <is>
          <t>Wohnfläche
m²</t>
        </is>
      </c>
      <c r="F2" s="2" t="inlineStr">
        <is>
          <t>Aktuelle
Kaltmiete €/Mon.</t>
        </is>
      </c>
      <c r="G2" s="2" t="inlineStr">
        <is>
          <t>Miete
€/m² aktuell</t>
        </is>
      </c>
      <c r="H2" s="2" t="inlineStr">
        <is>
          <t>Ortsübliche
Vergl.miete €/m²</t>
        </is>
      </c>
      <c r="I2" s="2" t="inlineStr">
        <is>
          <t>Zulässige
Kaltmiete €/Mon.</t>
        </is>
      </c>
      <c r="J2" s="2" t="inlineStr">
        <is>
          <t>Mögl. Erhöhung
€/Mon.</t>
        </is>
      </c>
      <c r="K2" s="2" t="inlineStr">
        <is>
          <t>Erhöhung
in %</t>
        </is>
      </c>
      <c r="L2" s="2" t="inlineStr">
        <is>
          <t>Kappungsgrenze
max. €</t>
        </is>
      </c>
      <c r="M2" s="2" t="inlineStr">
        <is>
          <t>Mietanpassung
zulässig?</t>
        </is>
      </c>
      <c r="N2" s="2" t="inlineStr">
        <is>
          <t>Begründung / Hinweis</t>
        </is>
      </c>
      <c r="O2" s="2" t="inlineStr">
        <is>
          <t>Datum letzter
Mieterhöhung</t>
        </is>
      </c>
      <c r="P2" s="2" t="inlineStr">
        <is>
          <t>Frist
eingehalten?</t>
        </is>
      </c>
    </row>
    <row r="3">
      <c r="A3" s="3" t="inlineStr">
        <is>
          <t>OBJ-01</t>
        </is>
      </c>
      <c r="B3" s="4" t="inlineStr">
        <is>
          <t>Hauptstraße 12</t>
        </is>
      </c>
      <c r="C3" s="4" t="inlineStr">
        <is>
          <t>Berlin</t>
        </is>
      </c>
      <c r="D3" s="4" t="inlineStr">
        <is>
          <t>Thomas Becker</t>
        </is>
      </c>
      <c r="E3" s="5" t="n">
        <v>68</v>
      </c>
      <c r="F3" s="6" t="n">
        <v>820</v>
      </c>
      <c r="G3" s="7">
        <f>IFERROR(F3/E3,0)</f>
        <v/>
      </c>
      <c r="H3" s="8" t="n">
        <v>14.2</v>
      </c>
      <c r="I3" s="9">
        <f>E3*H3</f>
        <v/>
      </c>
      <c r="J3" s="9">
        <f>MAX(0,I3-F3)</f>
        <v/>
      </c>
      <c r="K3" s="10">
        <f>IFERROR(J3/F3,0)</f>
        <v/>
      </c>
      <c r="L3" s="9">
        <f>IFERROR(IF(VLOOKUP(C3,Mietspiegel_Parameter_und_Hinweise!A:C,3,0)=15,F3*1.15,F3*1.20),F3*1.20)</f>
        <v/>
      </c>
      <c r="M3" s="11">
        <f>IF(AND(J3&gt;0,P3="Ja"),"Ja","Nein")</f>
        <v/>
      </c>
      <c r="N3" s="12" t="inlineStr">
        <is>
          <t>Mietspiegel Berlin 2026</t>
        </is>
      </c>
      <c r="O3" s="41" t="n">
        <v>44635</v>
      </c>
      <c r="P3" s="11">
        <f>IF(TODAY()-O3&gt;=456,"Ja","Nein")</f>
        <v/>
      </c>
    </row>
    <row r="4">
      <c r="A4" s="14" t="inlineStr">
        <is>
          <t>OBJ-02</t>
        </is>
      </c>
      <c r="B4" s="15" t="inlineStr">
        <is>
          <t>Lindenallee 7</t>
        </is>
      </c>
      <c r="C4" s="15" t="inlineStr">
        <is>
          <t>München</t>
        </is>
      </c>
      <c r="D4" s="15" t="inlineStr">
        <is>
          <t>Sabine Müller</t>
        </is>
      </c>
      <c r="E4" s="5" t="n">
        <v>54</v>
      </c>
      <c r="F4" s="6" t="n">
        <v>1180</v>
      </c>
      <c r="G4" s="16">
        <f>IFERROR(F4/E4,0)</f>
        <v/>
      </c>
      <c r="H4" s="8" t="n">
        <v>24.5</v>
      </c>
      <c r="I4" s="17">
        <f>E4*H4</f>
        <v/>
      </c>
      <c r="J4" s="17">
        <f>MAX(0,I4-F4)</f>
        <v/>
      </c>
      <c r="K4" s="18">
        <f>IFERROR(J4/F4,0)</f>
        <v/>
      </c>
      <c r="L4" s="17">
        <f>IFERROR(IF(VLOOKUP(C4,Mietspiegel_Parameter_und_Hinweise!A:C,3,0)=15,F4*1.15,F4*1.20),F4*1.20)</f>
        <v/>
      </c>
      <c r="M4" s="19">
        <f>IF(AND(J4&gt;0,P4="Ja"),"Ja","Nein")</f>
        <v/>
      </c>
      <c r="N4" s="12" t="inlineStr">
        <is>
          <t>Mietspiegel München 2026</t>
        </is>
      </c>
      <c r="O4" s="41" t="n">
        <v>44774</v>
      </c>
      <c r="P4" s="19">
        <f>IF(TODAY()-O4&gt;=456,"Ja","Nein")</f>
        <v/>
      </c>
    </row>
    <row r="5">
      <c r="A5" s="3" t="inlineStr">
        <is>
          <t>OBJ-03</t>
        </is>
      </c>
      <c r="B5" s="4" t="inlineStr">
        <is>
          <t>Goethestraße 45</t>
        </is>
      </c>
      <c r="C5" s="4" t="inlineStr">
        <is>
          <t>Hamburg</t>
        </is>
      </c>
      <c r="D5" s="4" t="inlineStr">
        <is>
          <t>Andreas Schneider</t>
        </is>
      </c>
      <c r="E5" s="5" t="n">
        <v>72</v>
      </c>
      <c r="F5" s="6" t="n">
        <v>910</v>
      </c>
      <c r="G5" s="7">
        <f>IFERROR(F5/E5,0)</f>
        <v/>
      </c>
      <c r="H5" s="8" t="n">
        <v>14.8</v>
      </c>
      <c r="I5" s="9">
        <f>E5*H5</f>
        <v/>
      </c>
      <c r="J5" s="9">
        <f>MAX(0,I5-F5)</f>
        <v/>
      </c>
      <c r="K5" s="10">
        <f>IFERROR(J5/F5,0)</f>
        <v/>
      </c>
      <c r="L5" s="9">
        <f>IFERROR(IF(VLOOKUP(C5,Mietspiegel_Parameter_und_Hinweise!A:C,3,0)=15,F5*1.15,F5*1.20),F5*1.20)</f>
        <v/>
      </c>
      <c r="M5" s="11">
        <f>IF(AND(J5&gt;0,P5="Ja"),"Ja","Nein")</f>
        <v/>
      </c>
      <c r="N5" s="12" t="inlineStr">
        <is>
          <t>Mietspiegel Hamburg 2026</t>
        </is>
      </c>
      <c r="O5" s="41" t="n">
        <v>44501</v>
      </c>
      <c r="P5" s="11">
        <f>IF(TODAY()-O5&gt;=456,"Ja","Nein")</f>
        <v/>
      </c>
    </row>
    <row r="6">
      <c r="A6" s="14" t="inlineStr">
        <is>
          <t>OBJ-04</t>
        </is>
      </c>
      <c r="B6" s="15" t="inlineStr">
        <is>
          <t>Parkweg 3</t>
        </is>
      </c>
      <c r="C6" s="15" t="inlineStr">
        <is>
          <t>Köln</t>
        </is>
      </c>
      <c r="D6" s="15" t="inlineStr">
        <is>
          <t>Petra Wagner</t>
        </is>
      </c>
      <c r="E6" s="5" t="n">
        <v>61</v>
      </c>
      <c r="F6" s="6" t="n">
        <v>760</v>
      </c>
      <c r="G6" s="16">
        <f>IFERROR(F6/E6,0)</f>
        <v/>
      </c>
      <c r="H6" s="8" t="n">
        <v>13.6</v>
      </c>
      <c r="I6" s="17">
        <f>E6*H6</f>
        <v/>
      </c>
      <c r="J6" s="17">
        <f>MAX(0,I6-F6)</f>
        <v/>
      </c>
      <c r="K6" s="18">
        <f>IFERROR(J6/F6,0)</f>
        <v/>
      </c>
      <c r="L6" s="17">
        <f>IFERROR(IF(VLOOKUP(C6,Mietspiegel_Parameter_und_Hinweise!A:C,3,0)=15,F6*1.15,F6*1.20),F6*1.20)</f>
        <v/>
      </c>
      <c r="M6" s="19">
        <f>IF(AND(J6&gt;0,P6="Ja"),"Ja","Nein")</f>
        <v/>
      </c>
      <c r="N6" s="12" t="inlineStr">
        <is>
          <t>Mietspiegel Köln 2026</t>
        </is>
      </c>
      <c r="O6" s="41" t="n">
        <v>44701</v>
      </c>
      <c r="P6" s="19">
        <f>IF(TODAY()-O6&gt;=456,"Ja","Nein")</f>
        <v/>
      </c>
    </row>
    <row r="7">
      <c r="A7" s="3" t="inlineStr">
        <is>
          <t>OBJ-05</t>
        </is>
      </c>
      <c r="B7" s="4" t="inlineStr">
        <is>
          <t>Ahornweg 18</t>
        </is>
      </c>
      <c r="C7" s="4" t="inlineStr">
        <is>
          <t>Frankfurt am Main</t>
        </is>
      </c>
      <c r="D7" s="4" t="inlineStr">
        <is>
          <t>Michael Hoffmann</t>
        </is>
      </c>
      <c r="E7" s="5" t="n">
        <v>80</v>
      </c>
      <c r="F7" s="6" t="n">
        <v>1120</v>
      </c>
      <c r="G7" s="7">
        <f>IFERROR(F7/E7,0)</f>
        <v/>
      </c>
      <c r="H7" s="8" t="n">
        <v>15.9</v>
      </c>
      <c r="I7" s="9">
        <f>E7*H7</f>
        <v/>
      </c>
      <c r="J7" s="9">
        <f>MAX(0,I7-F7)</f>
        <v/>
      </c>
      <c r="K7" s="10">
        <f>IFERROR(J7/F7,0)</f>
        <v/>
      </c>
      <c r="L7" s="9">
        <f>IFERROR(IF(VLOOKUP(C7,Mietspiegel_Parameter_und_Hinweise!A:C,3,0)=15,F7*1.15,F7*1.20),F7*1.20)</f>
        <v/>
      </c>
      <c r="M7" s="11">
        <f>IF(AND(J7&gt;0,P7="Ja"),"Ja","Nein")</f>
        <v/>
      </c>
      <c r="N7" s="12" t="inlineStr">
        <is>
          <t>Mietspiegel Frankfurt 2026</t>
        </is>
      </c>
      <c r="O7" s="41" t="n">
        <v>44449</v>
      </c>
      <c r="P7" s="11">
        <f>IF(TODAY()-O7&gt;=456,"Ja","Nein")</f>
        <v/>
      </c>
    </row>
    <row r="8">
      <c r="A8" s="14" t="inlineStr">
        <is>
          <t>OBJ-06</t>
        </is>
      </c>
      <c r="B8" s="15" t="inlineStr">
        <is>
          <t>Sonnenstraße 24</t>
        </is>
      </c>
      <c r="C8" s="15" t="inlineStr">
        <is>
          <t>Stuttgart</t>
        </is>
      </c>
      <c r="D8" s="15" t="inlineStr">
        <is>
          <t>Julia Richter</t>
        </is>
      </c>
      <c r="E8" s="5" t="n">
        <v>49</v>
      </c>
      <c r="F8" s="6" t="n">
        <v>690</v>
      </c>
      <c r="G8" s="16">
        <f>IFERROR(F8/E8,0)</f>
        <v/>
      </c>
      <c r="H8" s="8" t="n">
        <v>15.5</v>
      </c>
      <c r="I8" s="17">
        <f>E8*H8</f>
        <v/>
      </c>
      <c r="J8" s="17">
        <f>MAX(0,I8-F8)</f>
        <v/>
      </c>
      <c r="K8" s="18">
        <f>IFERROR(J8/F8,0)</f>
        <v/>
      </c>
      <c r="L8" s="17">
        <f>IFERROR(IF(VLOOKUP(C8,Mietspiegel_Parameter_und_Hinweise!A:C,3,0)=15,F8*1.15,F8*1.20),F8*1.20)</f>
        <v/>
      </c>
      <c r="M8" s="19">
        <f>IF(AND(J8&gt;0,P8="Ja"),"Ja","Nein")</f>
        <v/>
      </c>
      <c r="N8" s="12" t="inlineStr">
        <is>
          <t>Mietspiegel Stuttgart 2026</t>
        </is>
      </c>
      <c r="O8" s="41" t="n">
        <v>44576</v>
      </c>
      <c r="P8" s="19">
        <f>IF(TODAY()-O8&gt;=456,"Ja","Nein")</f>
        <v/>
      </c>
    </row>
    <row r="9">
      <c r="A9" s="3" t="inlineStr">
        <is>
          <t>OBJ-07</t>
        </is>
      </c>
      <c r="B9" s="4" t="inlineStr">
        <is>
          <t>Feldstraße 9</t>
        </is>
      </c>
      <c r="C9" s="4" t="inlineStr">
        <is>
          <t>Düsseldorf</t>
        </is>
      </c>
      <c r="D9" s="4" t="inlineStr">
        <is>
          <t>Stefan Weber</t>
        </is>
      </c>
      <c r="E9" s="5" t="n">
        <v>75</v>
      </c>
      <c r="F9" s="6" t="n">
        <v>940</v>
      </c>
      <c r="G9" s="7">
        <f>IFERROR(F9/E9,0)</f>
        <v/>
      </c>
      <c r="H9" s="8" t="n">
        <v>14</v>
      </c>
      <c r="I9" s="9">
        <f>E9*H9</f>
        <v/>
      </c>
      <c r="J9" s="9">
        <f>MAX(0,I9-F9)</f>
        <v/>
      </c>
      <c r="K9" s="10">
        <f>IFERROR(J9/F9,0)</f>
        <v/>
      </c>
      <c r="L9" s="9">
        <f>IFERROR(IF(VLOOKUP(C9,Mietspiegel_Parameter_und_Hinweise!A:C,3,0)=15,F9*1.15,F9*1.20),F9*1.20)</f>
        <v/>
      </c>
      <c r="M9" s="11">
        <f>IF(AND(J9&gt;0,P9="Ja"),"Ja","Nein")</f>
        <v/>
      </c>
      <c r="N9" s="12" t="inlineStr">
        <is>
          <t>Mietspiegel Düsseldorf 2026</t>
        </is>
      </c>
      <c r="O9" s="41" t="n">
        <v>44985</v>
      </c>
      <c r="P9" s="11">
        <f>IF(TODAY()-O9&gt;=456,"Ja","Nein")</f>
        <v/>
      </c>
    </row>
    <row r="10">
      <c r="A10" s="14" t="inlineStr">
        <is>
          <t>OBJ-08</t>
        </is>
      </c>
      <c r="B10" s="15" t="inlineStr">
        <is>
          <t>Rosenweg 16</t>
        </is>
      </c>
      <c r="C10" s="15" t="inlineStr">
        <is>
          <t>Leipzig</t>
        </is>
      </c>
      <c r="D10" s="15" t="inlineStr">
        <is>
          <t>Claudia Fischer</t>
        </is>
      </c>
      <c r="E10" s="5" t="n">
        <v>57</v>
      </c>
      <c r="F10" s="6" t="n">
        <v>580</v>
      </c>
      <c r="G10" s="16">
        <f>IFERROR(F10/E10,0)</f>
        <v/>
      </c>
      <c r="H10" s="8" t="n">
        <v>8.9</v>
      </c>
      <c r="I10" s="17">
        <f>E10*H10</f>
        <v/>
      </c>
      <c r="J10" s="17">
        <f>MAX(0,I10-F10)</f>
        <v/>
      </c>
      <c r="K10" s="18">
        <f>IFERROR(J10/F10,0)</f>
        <v/>
      </c>
      <c r="L10" s="17">
        <f>IFERROR(IF(VLOOKUP(C10,Mietspiegel_Parameter_und_Hinweise!A:C,3,0)=15,F10*1.15,F10*1.20),F10*1.20)</f>
        <v/>
      </c>
      <c r="M10" s="19">
        <f>IF(AND(J10&gt;0,P10="Ja"),"Ja","Nein")</f>
        <v/>
      </c>
      <c r="N10" s="12" t="inlineStr">
        <is>
          <t>Mietspiegel Leipzig 2026</t>
        </is>
      </c>
      <c r="O10" s="41" t="n">
        <v>44713</v>
      </c>
      <c r="P10" s="19">
        <f>IF(TODAY()-O10&gt;=456,"Ja","Nein")</f>
        <v/>
      </c>
    </row>
    <row r="11">
      <c r="A11" s="3" t="inlineStr">
        <is>
          <t>OBJ-09</t>
        </is>
      </c>
      <c r="B11" s="4" t="inlineStr">
        <is>
          <t>Bahnhofsallee 31</t>
        </is>
      </c>
      <c r="C11" s="4" t="inlineStr">
        <is>
          <t>Dresden</t>
        </is>
      </c>
      <c r="D11" s="4" t="inlineStr">
        <is>
          <t>Markus Bauer</t>
        </is>
      </c>
      <c r="E11" s="5" t="n">
        <v>66</v>
      </c>
      <c r="F11" s="6" t="n">
        <v>720</v>
      </c>
      <c r="G11" s="7">
        <f>IFERROR(F11/E11,0)</f>
        <v/>
      </c>
      <c r="H11" s="8" t="n">
        <v>11.2</v>
      </c>
      <c r="I11" s="9">
        <f>E11*H11</f>
        <v/>
      </c>
      <c r="J11" s="9">
        <f>MAX(0,I11-F11)</f>
        <v/>
      </c>
      <c r="K11" s="10">
        <f>IFERROR(J11/F11,0)</f>
        <v/>
      </c>
      <c r="L11" s="9">
        <f>IFERROR(IF(VLOOKUP(C11,Mietspiegel_Parameter_und_Hinweise!A:C,3,0)=15,F11*1.15,F11*1.20),F11*1.20)</f>
        <v/>
      </c>
      <c r="M11" s="11">
        <f>IF(AND(J11&gt;0,P11="Ja"),"Ja","Nein")</f>
        <v/>
      </c>
      <c r="N11" s="12" t="inlineStr">
        <is>
          <t>Mietspiegel Dresden 2026</t>
        </is>
      </c>
      <c r="O11" s="41" t="n">
        <v>44531</v>
      </c>
      <c r="P11" s="11">
        <f>IF(TODAY()-O11&gt;=456,"Ja","Nein")</f>
        <v/>
      </c>
    </row>
    <row r="12">
      <c r="A12" s="14" t="inlineStr">
        <is>
          <t>OBJ-10</t>
        </is>
      </c>
      <c r="B12" s="15" t="inlineStr">
        <is>
          <t>Gartenstraße 8</t>
        </is>
      </c>
      <c r="C12" s="15" t="inlineStr">
        <is>
          <t>Hannover</t>
        </is>
      </c>
      <c r="D12" s="15" t="inlineStr">
        <is>
          <t>Nicole Schulz</t>
        </is>
      </c>
      <c r="E12" s="5" t="n">
        <v>63</v>
      </c>
      <c r="F12" s="6" t="n">
        <v>795</v>
      </c>
      <c r="G12" s="16">
        <f>IFERROR(F12/E12,0)</f>
        <v/>
      </c>
      <c r="H12" s="8" t="n">
        <v>13.8</v>
      </c>
      <c r="I12" s="17">
        <f>E12*H12</f>
        <v/>
      </c>
      <c r="J12" s="17">
        <f>MAX(0,I12-F12)</f>
        <v/>
      </c>
      <c r="K12" s="18">
        <f>IFERROR(J12/F12,0)</f>
        <v/>
      </c>
      <c r="L12" s="17">
        <f>IFERROR(IF(VLOOKUP(C12,Mietspiegel_Parameter_und_Hinweise!A:C,3,0)=15,F12*1.15,F12*1.20),F12*1.20)</f>
        <v/>
      </c>
      <c r="M12" s="19">
        <f>IF(AND(J12&gt;0,P12="Ja"),"Ja","Nein")</f>
        <v/>
      </c>
      <c r="N12" s="12" t="inlineStr">
        <is>
          <t>Mietspiegel Hannover 2026</t>
        </is>
      </c>
      <c r="O12" s="41" t="n">
        <v>44661</v>
      </c>
      <c r="P12" s="19">
        <f>IF(TODAY()-O12&gt;=456,"Ja","Nein")</f>
        <v/>
      </c>
    </row>
    <row r="13">
      <c r="A13" s="20" t="inlineStr">
        <is>
          <t>Gesamt / Durchschnitt</t>
        </is>
      </c>
      <c r="B13" s="42" t="n"/>
      <c r="C13" s="42" t="n"/>
      <c r="D13" s="43" t="n"/>
      <c r="E13" s="22" t="inlineStr">
        <is>
          <t>Summen/Durchschnitt:</t>
        </is>
      </c>
      <c r="F13" s="23">
        <f>SUM(F3:F12)</f>
        <v/>
      </c>
      <c r="G13" s="24">
        <f>IFERROR(AVERAGE(G3:G12),0)</f>
        <v/>
      </c>
      <c r="H13" s="24">
        <f>IFERROR(AVERAGE(H3:H12),0)</f>
        <v/>
      </c>
      <c r="I13" s="23">
        <f>SUM(I3:I12)</f>
        <v/>
      </c>
      <c r="J13" s="23">
        <f>SUM(J3:J12)</f>
        <v/>
      </c>
      <c r="K13" s="25">
        <f>IFERROR(AVERAGE(K3:K12),0)</f>
        <v/>
      </c>
      <c r="L13" s="23">
        <f>SUM(L3:L12)</f>
        <v/>
      </c>
      <c r="M13" s="21" t="n"/>
      <c r="N13" s="21" t="n"/>
      <c r="O13" s="21" t="n"/>
      <c r="P13" s="21" t="n"/>
    </row>
  </sheetData>
  <mergeCells count="2">
    <mergeCell ref="A1:P1"/>
    <mergeCell ref="A13:D13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6" customWidth="1" min="3" max="3"/>
    <col width="14" customWidth="1" min="4" max="4"/>
    <col width="8" customWidth="1" min="5" max="5"/>
    <col width="12" customWidth="1" min="6" max="6"/>
    <col width="12" customWidth="1" min="7" max="7"/>
    <col width="16" customWidth="1" min="8" max="8"/>
    <col width="14" customWidth="1" min="9" max="9"/>
    <col width="18" customWidth="1" min="10" max="10"/>
    <col width="14" customWidth="1" min="11" max="11"/>
    <col width="12" customWidth="1" min="12" max="12"/>
    <col width="16" customWidth="1" min="13" max="13"/>
  </cols>
  <sheetData>
    <row r="1" ht="30" customHeight="1">
      <c r="A1" s="1" t="inlineStr">
        <is>
          <t>Vergleichsmieten-Daten – Ortsübliche Vergleichsmiete 2026</t>
        </is>
      </c>
    </row>
    <row r="2" ht="40" customHeight="1">
      <c r="A2" s="2" t="inlineStr">
        <is>
          <t>Vergleichs-ID</t>
        </is>
      </c>
      <c r="B2" s="2" t="inlineStr">
        <is>
          <t>Stadt</t>
        </is>
      </c>
      <c r="C2" s="2" t="inlineStr">
        <is>
          <t>Stadtteil</t>
        </is>
      </c>
      <c r="D2" s="2" t="inlineStr">
        <is>
          <t>Objektart</t>
        </is>
      </c>
      <c r="E2" s="2" t="inlineStr">
        <is>
          <t>Baujahr</t>
        </is>
      </c>
      <c r="F2" s="2" t="inlineStr">
        <is>
          <t>Wohnlage</t>
        </is>
      </c>
      <c r="G2" s="2" t="inlineStr">
        <is>
          <t>Wohnfläche m²</t>
        </is>
      </c>
      <c r="H2" s="2" t="inlineStr">
        <is>
          <t>Ausstattungsklasse</t>
        </is>
      </c>
      <c r="I2" s="2" t="inlineStr">
        <is>
          <t>Vergleichsmiete
€/m²</t>
        </is>
      </c>
      <c r="J2" s="2" t="inlineStr">
        <is>
          <t>Quelle</t>
        </is>
      </c>
      <c r="K2" s="2" t="inlineStr">
        <is>
          <t>Datum
Erhebung</t>
        </is>
      </c>
      <c r="L2" s="2" t="inlineStr">
        <is>
          <t>Gewichtung %</t>
        </is>
      </c>
      <c r="M2" s="2" t="inlineStr">
        <is>
          <t>Gewichtete
Vergl.miete €/m²</t>
        </is>
      </c>
    </row>
    <row r="3">
      <c r="A3" s="11" t="inlineStr">
        <is>
          <t>VGL-01</t>
        </is>
      </c>
      <c r="B3" s="4" t="inlineStr">
        <is>
          <t>Berlin</t>
        </is>
      </c>
      <c r="C3" s="4" t="inlineStr">
        <is>
          <t>Mitte</t>
        </is>
      </c>
      <c r="D3" s="4" t="inlineStr">
        <is>
          <t>Wohnung</t>
        </is>
      </c>
      <c r="E3" s="26" t="n">
        <v>1985</v>
      </c>
      <c r="F3" s="4" t="inlineStr">
        <is>
          <t>mittlere Lage</t>
        </is>
      </c>
      <c r="G3" s="27" t="n">
        <v>68</v>
      </c>
      <c r="H3" s="4" t="inlineStr">
        <is>
          <t>Standard</t>
        </is>
      </c>
      <c r="I3" s="7" t="n">
        <v>13.8</v>
      </c>
      <c r="J3" s="4" t="inlineStr">
        <is>
          <t>Mietspiegel</t>
        </is>
      </c>
      <c r="K3" s="44" t="n">
        <v>46037</v>
      </c>
      <c r="L3" s="10" t="n">
        <v>0.4</v>
      </c>
      <c r="M3" s="7">
        <f>I3*L3</f>
        <v/>
      </c>
    </row>
    <row r="4">
      <c r="A4" s="19" t="inlineStr">
        <is>
          <t>VGL-02</t>
        </is>
      </c>
      <c r="B4" s="15" t="inlineStr">
        <is>
          <t>Berlin</t>
        </is>
      </c>
      <c r="C4" s="15" t="inlineStr">
        <is>
          <t>Prenzlauer Berg</t>
        </is>
      </c>
      <c r="D4" s="15" t="inlineStr">
        <is>
          <t>Wohnung</t>
        </is>
      </c>
      <c r="E4" s="29" t="n">
        <v>1990</v>
      </c>
      <c r="F4" s="15" t="inlineStr">
        <is>
          <t>gute Lage</t>
        </is>
      </c>
      <c r="G4" s="30" t="n">
        <v>72</v>
      </c>
      <c r="H4" s="15" t="inlineStr">
        <is>
          <t>Gehoben</t>
        </is>
      </c>
      <c r="I4" s="16" t="n">
        <v>15.2</v>
      </c>
      <c r="J4" s="15" t="inlineStr">
        <is>
          <t>Marktvergleich</t>
        </is>
      </c>
      <c r="K4" s="45" t="n">
        <v>46063</v>
      </c>
      <c r="L4" s="18" t="n">
        <v>0.35</v>
      </c>
      <c r="M4" s="16">
        <f>I4*L4</f>
        <v/>
      </c>
    </row>
    <row r="5">
      <c r="A5" s="11" t="inlineStr">
        <is>
          <t>VGL-03</t>
        </is>
      </c>
      <c r="B5" s="4" t="inlineStr">
        <is>
          <t>Berlin</t>
        </is>
      </c>
      <c r="C5" s="4" t="inlineStr">
        <is>
          <t>Spandau</t>
        </is>
      </c>
      <c r="D5" s="4" t="inlineStr">
        <is>
          <t>Wohnung</t>
        </is>
      </c>
      <c r="E5" s="26" t="n">
        <v>2000</v>
      </c>
      <c r="F5" s="4" t="inlineStr">
        <is>
          <t>einfache Lage</t>
        </is>
      </c>
      <c r="G5" s="27" t="n">
        <v>62</v>
      </c>
      <c r="H5" s="4" t="inlineStr">
        <is>
          <t>Einfach</t>
        </is>
      </c>
      <c r="I5" s="7" t="n">
        <v>13.1</v>
      </c>
      <c r="J5" s="4" t="inlineStr">
        <is>
          <t>Mietspiegel</t>
        </is>
      </c>
      <c r="K5" s="44" t="n">
        <v>46042</v>
      </c>
      <c r="L5" s="10" t="n">
        <v>0.25</v>
      </c>
      <c r="M5" s="7">
        <f>I5*L5</f>
        <v/>
      </c>
    </row>
    <row r="6">
      <c r="A6" s="19" t="inlineStr">
        <is>
          <t>VGL-04</t>
        </is>
      </c>
      <c r="B6" s="15" t="inlineStr">
        <is>
          <t>München</t>
        </is>
      </c>
      <c r="C6" s="15" t="inlineStr">
        <is>
          <t>Schwabing</t>
        </is>
      </c>
      <c r="D6" s="15" t="inlineStr">
        <is>
          <t>Wohnung</t>
        </is>
      </c>
      <c r="E6" s="29" t="n">
        <v>1975</v>
      </c>
      <c r="F6" s="15" t="inlineStr">
        <is>
          <t>gute Lage</t>
        </is>
      </c>
      <c r="G6" s="30" t="n">
        <v>54</v>
      </c>
      <c r="H6" s="15" t="inlineStr">
        <is>
          <t>Gehoben</t>
        </is>
      </c>
      <c r="I6" s="16" t="n">
        <v>24</v>
      </c>
      <c r="J6" s="15" t="inlineStr">
        <is>
          <t>Mietspiegel</t>
        </is>
      </c>
      <c r="K6" s="45" t="n">
        <v>46082</v>
      </c>
      <c r="L6" s="18" t="n">
        <v>0.5</v>
      </c>
      <c r="M6" s="16">
        <f>I6*L6</f>
        <v/>
      </c>
    </row>
    <row r="7">
      <c r="A7" s="11" t="inlineStr">
        <is>
          <t>VGL-05</t>
        </is>
      </c>
      <c r="B7" s="4" t="inlineStr">
        <is>
          <t>München</t>
        </is>
      </c>
      <c r="C7" s="4" t="inlineStr">
        <is>
          <t>Maxvorstadt</t>
        </is>
      </c>
      <c r="D7" s="4" t="inlineStr">
        <is>
          <t>Wohnung</t>
        </is>
      </c>
      <c r="E7" s="26" t="n">
        <v>1968</v>
      </c>
      <c r="F7" s="4" t="inlineStr">
        <is>
          <t>mittlere Lage</t>
        </is>
      </c>
      <c r="G7" s="27" t="n">
        <v>58</v>
      </c>
      <c r="H7" s="4" t="inlineStr">
        <is>
          <t>Standard</t>
        </is>
      </c>
      <c r="I7" s="7" t="n">
        <v>23.5</v>
      </c>
      <c r="J7" s="4" t="inlineStr">
        <is>
          <t>Mietspiegel</t>
        </is>
      </c>
      <c r="K7" s="44" t="n">
        <v>46081</v>
      </c>
      <c r="L7" s="10" t="n">
        <v>0.3</v>
      </c>
      <c r="M7" s="7">
        <f>I7*L7</f>
        <v/>
      </c>
    </row>
    <row r="8">
      <c r="A8" s="19" t="inlineStr">
        <is>
          <t>VGL-06</t>
        </is>
      </c>
      <c r="B8" s="15" t="inlineStr">
        <is>
          <t>München</t>
        </is>
      </c>
      <c r="C8" s="15" t="inlineStr">
        <is>
          <t>Moosach</t>
        </is>
      </c>
      <c r="D8" s="15" t="inlineStr">
        <is>
          <t>Wohnung</t>
        </is>
      </c>
      <c r="E8" s="29" t="n">
        <v>2005</v>
      </c>
      <c r="F8" s="15" t="inlineStr">
        <is>
          <t>mittlere Lage</t>
        </is>
      </c>
      <c r="G8" s="30" t="n">
        <v>60</v>
      </c>
      <c r="H8" s="15" t="inlineStr">
        <is>
          <t>Standard</t>
        </is>
      </c>
      <c r="I8" s="16" t="n">
        <v>22.8</v>
      </c>
      <c r="J8" s="15" t="inlineStr">
        <is>
          <t>Marktvergleich</t>
        </is>
      </c>
      <c r="K8" s="45" t="n">
        <v>46086</v>
      </c>
      <c r="L8" s="18" t="n">
        <v>0.2</v>
      </c>
      <c r="M8" s="16">
        <f>I8*L8</f>
        <v/>
      </c>
    </row>
    <row r="9">
      <c r="A9" s="11" t="inlineStr">
        <is>
          <t>VGL-07</t>
        </is>
      </c>
      <c r="B9" s="4" t="inlineStr">
        <is>
          <t>Hamburg</t>
        </is>
      </c>
      <c r="C9" s="4" t="inlineStr">
        <is>
          <t>Altona</t>
        </is>
      </c>
      <c r="D9" s="4" t="inlineStr">
        <is>
          <t>Wohnung</t>
        </is>
      </c>
      <c r="E9" s="26" t="n">
        <v>1980</v>
      </c>
      <c r="F9" s="4" t="inlineStr">
        <is>
          <t>gute Lage</t>
        </is>
      </c>
      <c r="G9" s="27" t="n">
        <v>75</v>
      </c>
      <c r="H9" s="4" t="inlineStr">
        <is>
          <t>Gehoben</t>
        </is>
      </c>
      <c r="I9" s="7" t="n">
        <v>15.5</v>
      </c>
      <c r="J9" s="4" t="inlineStr">
        <is>
          <t>Mietspiegel</t>
        </is>
      </c>
      <c r="K9" s="44" t="n">
        <v>46032</v>
      </c>
      <c r="L9" s="10" t="n">
        <v>0.45</v>
      </c>
      <c r="M9" s="7">
        <f>I9*L9</f>
        <v/>
      </c>
    </row>
    <row r="10">
      <c r="A10" s="19" t="inlineStr">
        <is>
          <t>VGL-08</t>
        </is>
      </c>
      <c r="B10" s="15" t="inlineStr">
        <is>
          <t>Hamburg</t>
        </is>
      </c>
      <c r="C10" s="15" t="inlineStr">
        <is>
          <t>Eimsbüttel</t>
        </is>
      </c>
      <c r="D10" s="15" t="inlineStr">
        <is>
          <t>Wohnung</t>
        </is>
      </c>
      <c r="E10" s="29" t="n">
        <v>1990</v>
      </c>
      <c r="F10" s="15" t="inlineStr">
        <is>
          <t>mittlere Lage</t>
        </is>
      </c>
      <c r="G10" s="30" t="n">
        <v>70</v>
      </c>
      <c r="H10" s="15" t="inlineStr">
        <is>
          <t>Standard</t>
        </is>
      </c>
      <c r="I10" s="16" t="n">
        <v>14.2</v>
      </c>
      <c r="J10" s="15" t="inlineStr">
        <is>
          <t>Mietspiegel</t>
        </is>
      </c>
      <c r="K10" s="45" t="n">
        <v>46047</v>
      </c>
      <c r="L10" s="18" t="n">
        <v>0.35</v>
      </c>
      <c r="M10" s="16">
        <f>I10*L10</f>
        <v/>
      </c>
    </row>
    <row r="11">
      <c r="A11" s="11" t="inlineStr">
        <is>
          <t>VGL-09</t>
        </is>
      </c>
      <c r="B11" s="4" t="inlineStr">
        <is>
          <t>Hamburg</t>
        </is>
      </c>
      <c r="C11" s="4" t="inlineStr">
        <is>
          <t>Wandsbek</t>
        </is>
      </c>
      <c r="D11" s="4" t="inlineStr">
        <is>
          <t>Wohnung</t>
        </is>
      </c>
      <c r="E11" s="26" t="n">
        <v>2002</v>
      </c>
      <c r="F11" s="4" t="inlineStr">
        <is>
          <t>einfache Lage</t>
        </is>
      </c>
      <c r="G11" s="27" t="n">
        <v>65</v>
      </c>
      <c r="H11" s="4" t="inlineStr">
        <is>
          <t>Einfach</t>
        </is>
      </c>
      <c r="I11" s="7" t="n">
        <v>13.5</v>
      </c>
      <c r="J11" s="4" t="inlineStr">
        <is>
          <t>Marktvergleich</t>
        </is>
      </c>
      <c r="K11" s="44" t="n">
        <v>46058</v>
      </c>
      <c r="L11" s="10" t="n">
        <v>0.2</v>
      </c>
      <c r="M11" s="7">
        <f>I11*L11</f>
        <v/>
      </c>
    </row>
    <row r="12">
      <c r="A12" s="19" t="inlineStr">
        <is>
          <t>VGL-10</t>
        </is>
      </c>
      <c r="B12" s="15" t="inlineStr">
        <is>
          <t>Köln</t>
        </is>
      </c>
      <c r="C12" s="15" t="inlineStr">
        <is>
          <t>Innenstadt</t>
        </is>
      </c>
      <c r="D12" s="15" t="inlineStr">
        <is>
          <t>Wohnung</t>
        </is>
      </c>
      <c r="E12" s="29" t="n">
        <v>1978</v>
      </c>
      <c r="F12" s="15" t="inlineStr">
        <is>
          <t>gute Lage</t>
        </is>
      </c>
      <c r="G12" s="30" t="n">
        <v>61</v>
      </c>
      <c r="H12" s="15" t="inlineStr">
        <is>
          <t>Gehoben</t>
        </is>
      </c>
      <c r="I12" s="16" t="n">
        <v>14.2</v>
      </c>
      <c r="J12" s="15" t="inlineStr">
        <is>
          <t>Mietspiegel</t>
        </is>
      </c>
      <c r="K12" s="45" t="n">
        <v>46073</v>
      </c>
      <c r="L12" s="18" t="n">
        <v>0.4</v>
      </c>
      <c r="M12" s="16">
        <f>I12*L12</f>
        <v/>
      </c>
    </row>
    <row r="13">
      <c r="A13" s="11" t="inlineStr">
        <is>
          <t>VGL-11</t>
        </is>
      </c>
      <c r="B13" s="4" t="inlineStr">
        <is>
          <t>Köln</t>
        </is>
      </c>
      <c r="C13" s="4" t="inlineStr">
        <is>
          <t>Ehrenfeld</t>
        </is>
      </c>
      <c r="D13" s="4" t="inlineStr">
        <is>
          <t>Wohnung</t>
        </is>
      </c>
      <c r="E13" s="26" t="n">
        <v>1985</v>
      </c>
      <c r="F13" s="4" t="inlineStr">
        <is>
          <t>mittlere Lage</t>
        </is>
      </c>
      <c r="G13" s="27" t="n">
        <v>65</v>
      </c>
      <c r="H13" s="4" t="inlineStr">
        <is>
          <t>Standard</t>
        </is>
      </c>
      <c r="I13" s="7" t="n">
        <v>13.4</v>
      </c>
      <c r="J13" s="4" t="inlineStr">
        <is>
          <t>Mietspiegel</t>
        </is>
      </c>
      <c r="K13" s="44" t="n">
        <v>46091</v>
      </c>
      <c r="L13" s="10" t="n">
        <v>0.4</v>
      </c>
      <c r="M13" s="7">
        <f>I13*L13</f>
        <v/>
      </c>
    </row>
    <row r="14">
      <c r="A14" s="19" t="inlineStr">
        <is>
          <t>VGL-12</t>
        </is>
      </c>
      <c r="B14" s="15" t="inlineStr">
        <is>
          <t>Frankfurt am Main</t>
        </is>
      </c>
      <c r="C14" s="15" t="inlineStr">
        <is>
          <t>Sachsenhausen</t>
        </is>
      </c>
      <c r="D14" s="15" t="inlineStr">
        <is>
          <t>Wohnung</t>
        </is>
      </c>
      <c r="E14" s="29" t="n">
        <v>1995</v>
      </c>
      <c r="F14" s="15" t="inlineStr">
        <is>
          <t>gute Lage</t>
        </is>
      </c>
      <c r="G14" s="30" t="n">
        <v>80</v>
      </c>
      <c r="H14" s="15" t="inlineStr">
        <is>
          <t>Gehoben</t>
        </is>
      </c>
      <c r="I14" s="16" t="n">
        <v>16.5</v>
      </c>
      <c r="J14" s="15" t="inlineStr">
        <is>
          <t>Mietspiegel</t>
        </is>
      </c>
      <c r="K14" s="45" t="n">
        <v>46052</v>
      </c>
      <c r="L14" s="18" t="n">
        <v>0.5</v>
      </c>
      <c r="M14" s="16">
        <f>I14*L14</f>
        <v/>
      </c>
    </row>
    <row r="15">
      <c r="A15" s="11" t="inlineStr">
        <is>
          <t>VGL-13</t>
        </is>
      </c>
      <c r="B15" s="4" t="inlineStr">
        <is>
          <t>Frankfurt am Main</t>
        </is>
      </c>
      <c r="C15" s="4" t="inlineStr">
        <is>
          <t>Bornheim</t>
        </is>
      </c>
      <c r="D15" s="4" t="inlineStr">
        <is>
          <t>Wohnung</t>
        </is>
      </c>
      <c r="E15" s="26" t="n">
        <v>1988</v>
      </c>
      <c r="F15" s="4" t="inlineStr">
        <is>
          <t>mittlere Lage</t>
        </is>
      </c>
      <c r="G15" s="27" t="n">
        <v>72</v>
      </c>
      <c r="H15" s="4" t="inlineStr">
        <is>
          <t>Standard</t>
        </is>
      </c>
      <c r="I15" s="7" t="n">
        <v>15.2</v>
      </c>
      <c r="J15" s="4" t="inlineStr">
        <is>
          <t>Mietspiegel</t>
        </is>
      </c>
      <c r="K15" s="44" t="n">
        <v>46068</v>
      </c>
      <c r="L15" s="10" t="n">
        <v>0.3</v>
      </c>
      <c r="M15" s="7">
        <f>I15*L15</f>
        <v/>
      </c>
    </row>
    <row r="16">
      <c r="A16" s="19" t="inlineStr">
        <is>
          <t>VGL-14</t>
        </is>
      </c>
      <c r="B16" s="15" t="inlineStr">
        <is>
          <t>Stuttgart</t>
        </is>
      </c>
      <c r="C16" s="15" t="inlineStr">
        <is>
          <t>Mitte</t>
        </is>
      </c>
      <c r="D16" s="15" t="inlineStr">
        <is>
          <t>Wohnung</t>
        </is>
      </c>
      <c r="E16" s="29" t="n">
        <v>1992</v>
      </c>
      <c r="F16" s="15" t="inlineStr">
        <is>
          <t>gute Lage</t>
        </is>
      </c>
      <c r="G16" s="30" t="n">
        <v>49</v>
      </c>
      <c r="H16" s="15" t="inlineStr">
        <is>
          <t>Gehoben</t>
        </is>
      </c>
      <c r="I16" s="16" t="n">
        <v>16.2</v>
      </c>
      <c r="J16" s="15" t="inlineStr">
        <is>
          <t>Mietspiegel</t>
        </is>
      </c>
      <c r="K16" s="45" t="n">
        <v>46101</v>
      </c>
      <c r="L16" s="18" t="n">
        <v>0.5</v>
      </c>
      <c r="M16" s="16">
        <f>I16*L16</f>
        <v/>
      </c>
    </row>
    <row r="17">
      <c r="A17" s="11" t="inlineStr">
        <is>
          <t>VGL-15</t>
        </is>
      </c>
      <c r="B17" s="4" t="inlineStr">
        <is>
          <t>Stuttgart</t>
        </is>
      </c>
      <c r="C17" s="4" t="inlineStr">
        <is>
          <t>Vaihingen</t>
        </is>
      </c>
      <c r="D17" s="4" t="inlineStr">
        <is>
          <t>Wohnung</t>
        </is>
      </c>
      <c r="E17" s="26" t="n">
        <v>2000</v>
      </c>
      <c r="F17" s="4" t="inlineStr">
        <is>
          <t>mittlere Lage</t>
        </is>
      </c>
      <c r="G17" s="27" t="n">
        <v>55</v>
      </c>
      <c r="H17" s="4" t="inlineStr">
        <is>
          <t>Standard</t>
        </is>
      </c>
      <c r="I17" s="7" t="n">
        <v>15</v>
      </c>
      <c r="J17" s="4" t="inlineStr">
        <is>
          <t>Marktvergleich</t>
        </is>
      </c>
      <c r="K17" s="44" t="n">
        <v>46106</v>
      </c>
      <c r="L17" s="10" t="n">
        <v>0.5</v>
      </c>
      <c r="M17" s="7">
        <f>I17*L17</f>
        <v/>
      </c>
    </row>
    <row r="18">
      <c r="A18" s="19" t="inlineStr">
        <is>
          <t>VGL-16</t>
        </is>
      </c>
      <c r="B18" s="15" t="inlineStr">
        <is>
          <t>Düsseldorf</t>
        </is>
      </c>
      <c r="C18" s="15" t="inlineStr">
        <is>
          <t>Oberkassel</t>
        </is>
      </c>
      <c r="D18" s="15" t="inlineStr">
        <is>
          <t>Wohnung</t>
        </is>
      </c>
      <c r="E18" s="29" t="n">
        <v>1983</v>
      </c>
      <c r="F18" s="15" t="inlineStr">
        <is>
          <t>gute Lage</t>
        </is>
      </c>
      <c r="G18" s="30" t="n">
        <v>75</v>
      </c>
      <c r="H18" s="15" t="inlineStr">
        <is>
          <t>Gehoben</t>
        </is>
      </c>
      <c r="I18" s="16" t="n">
        <v>14.8</v>
      </c>
      <c r="J18" s="15" t="inlineStr">
        <is>
          <t>Mietspiegel</t>
        </is>
      </c>
      <c r="K18" s="45" t="n">
        <v>46054</v>
      </c>
      <c r="L18" s="18" t="n">
        <v>0.4</v>
      </c>
      <c r="M18" s="16">
        <f>I18*L18</f>
        <v/>
      </c>
    </row>
    <row r="19">
      <c r="A19" s="11" t="inlineStr">
        <is>
          <t>VGL-17</t>
        </is>
      </c>
      <c r="B19" s="4" t="inlineStr">
        <is>
          <t>Düsseldorf</t>
        </is>
      </c>
      <c r="C19" s="4" t="inlineStr">
        <is>
          <t>Bilk</t>
        </is>
      </c>
      <c r="D19" s="4" t="inlineStr">
        <is>
          <t>Wohnung</t>
        </is>
      </c>
      <c r="E19" s="26" t="n">
        <v>1990</v>
      </c>
      <c r="F19" s="4" t="inlineStr">
        <is>
          <t>mittlere Lage</t>
        </is>
      </c>
      <c r="G19" s="27" t="n">
        <v>70</v>
      </c>
      <c r="H19" s="4" t="inlineStr">
        <is>
          <t>Standard</t>
        </is>
      </c>
      <c r="I19" s="7" t="n">
        <v>13.2</v>
      </c>
      <c r="J19" s="4" t="inlineStr">
        <is>
          <t>Mietspiegel</t>
        </is>
      </c>
      <c r="K19" s="44" t="n">
        <v>46071</v>
      </c>
      <c r="L19" s="10" t="n">
        <v>0.35</v>
      </c>
      <c r="M19" s="7">
        <f>I19*L19</f>
        <v/>
      </c>
    </row>
    <row r="20">
      <c r="A20" s="19" t="inlineStr">
        <is>
          <t>VGL-18</t>
        </is>
      </c>
      <c r="B20" s="15" t="inlineStr">
        <is>
          <t>Leipzig</t>
        </is>
      </c>
      <c r="C20" s="15" t="inlineStr">
        <is>
          <t>Gohlis</t>
        </is>
      </c>
      <c r="D20" s="15" t="inlineStr">
        <is>
          <t>Wohnung</t>
        </is>
      </c>
      <c r="E20" s="29" t="n">
        <v>1970</v>
      </c>
      <c r="F20" s="15" t="inlineStr">
        <is>
          <t>mittlere Lage</t>
        </is>
      </c>
      <c r="G20" s="30" t="n">
        <v>57</v>
      </c>
      <c r="H20" s="15" t="inlineStr">
        <is>
          <t>Standard</t>
        </is>
      </c>
      <c r="I20" s="16" t="n">
        <v>8.5</v>
      </c>
      <c r="J20" s="15" t="inlineStr">
        <is>
          <t>Mietspiegel</t>
        </is>
      </c>
      <c r="K20" s="45" t="n">
        <v>46027</v>
      </c>
      <c r="L20" s="18" t="n">
        <v>0.5</v>
      </c>
      <c r="M20" s="16">
        <f>I20*L20</f>
        <v/>
      </c>
    </row>
    <row r="21">
      <c r="A21" s="11" t="inlineStr">
        <is>
          <t>VGL-19</t>
        </is>
      </c>
      <c r="B21" s="4" t="inlineStr">
        <is>
          <t>Leipzig</t>
        </is>
      </c>
      <c r="C21" s="4" t="inlineStr">
        <is>
          <t>Connewitz</t>
        </is>
      </c>
      <c r="D21" s="4" t="inlineStr">
        <is>
          <t>Wohnung</t>
        </is>
      </c>
      <c r="E21" s="26" t="n">
        <v>1985</v>
      </c>
      <c r="F21" s="4" t="inlineStr">
        <is>
          <t>gute Lage</t>
        </is>
      </c>
      <c r="G21" s="27" t="n">
        <v>62</v>
      </c>
      <c r="H21" s="4" t="inlineStr">
        <is>
          <t>Gehoben</t>
        </is>
      </c>
      <c r="I21" s="7" t="n">
        <v>9.199999999999999</v>
      </c>
      <c r="J21" s="4" t="inlineStr">
        <is>
          <t>Marktvergleich</t>
        </is>
      </c>
      <c r="K21" s="44" t="n">
        <v>46044</v>
      </c>
      <c r="L21" s="10" t="n">
        <v>0.3</v>
      </c>
      <c r="M21" s="7">
        <f>I21*L21</f>
        <v/>
      </c>
    </row>
    <row r="22">
      <c r="A22" s="19" t="inlineStr">
        <is>
          <t>VGL-20</t>
        </is>
      </c>
      <c r="B22" s="15" t="inlineStr">
        <is>
          <t>Dresden</t>
        </is>
      </c>
      <c r="C22" s="15" t="inlineStr">
        <is>
          <t>Striesen</t>
        </is>
      </c>
      <c r="D22" s="15" t="inlineStr">
        <is>
          <t>Wohnung</t>
        </is>
      </c>
      <c r="E22" s="29" t="n">
        <v>1975</v>
      </c>
      <c r="F22" s="15" t="inlineStr">
        <is>
          <t>mittlere Lage</t>
        </is>
      </c>
      <c r="G22" s="30" t="n">
        <v>66</v>
      </c>
      <c r="H22" s="15" t="inlineStr">
        <is>
          <t>Standard</t>
        </is>
      </c>
      <c r="I22" s="16" t="n">
        <v>11</v>
      </c>
      <c r="J22" s="15" t="inlineStr">
        <is>
          <t>Mietspiegel</t>
        </is>
      </c>
      <c r="K22" s="45" t="n">
        <v>46065</v>
      </c>
      <c r="L22" s="18" t="n">
        <v>0.5</v>
      </c>
      <c r="M22" s="16">
        <f>I22*L22</f>
        <v/>
      </c>
    </row>
    <row r="23">
      <c r="A23" s="11" t="inlineStr">
        <is>
          <t>VGL-21</t>
        </is>
      </c>
      <c r="B23" s="4" t="inlineStr">
        <is>
          <t>Dresden</t>
        </is>
      </c>
      <c r="C23" s="4" t="inlineStr">
        <is>
          <t>Neustadt</t>
        </is>
      </c>
      <c r="D23" s="4" t="inlineStr">
        <is>
          <t>Wohnung</t>
        </is>
      </c>
      <c r="E23" s="26" t="n">
        <v>1993</v>
      </c>
      <c r="F23" s="4" t="inlineStr">
        <is>
          <t>gute Lage</t>
        </is>
      </c>
      <c r="G23" s="27" t="n">
        <v>70</v>
      </c>
      <c r="H23" s="4" t="inlineStr">
        <is>
          <t>Gehoben</t>
        </is>
      </c>
      <c r="I23" s="7" t="n">
        <v>11.8</v>
      </c>
      <c r="J23" s="4" t="inlineStr">
        <is>
          <t>Mietspiegel</t>
        </is>
      </c>
      <c r="K23" s="44" t="n">
        <v>46089</v>
      </c>
      <c r="L23" s="10" t="n">
        <v>0.3</v>
      </c>
      <c r="M23" s="7">
        <f>I23*L23</f>
        <v/>
      </c>
    </row>
    <row r="24">
      <c r="A24" s="19" t="inlineStr">
        <is>
          <t>VGL-22</t>
        </is>
      </c>
      <c r="B24" s="15" t="inlineStr">
        <is>
          <t>Hannover</t>
        </is>
      </c>
      <c r="C24" s="15" t="inlineStr">
        <is>
          <t>Linden</t>
        </is>
      </c>
      <c r="D24" s="15" t="inlineStr">
        <is>
          <t>Wohnung</t>
        </is>
      </c>
      <c r="E24" s="29" t="n">
        <v>1988</v>
      </c>
      <c r="F24" s="15" t="inlineStr">
        <is>
          <t>mittlere Lage</t>
        </is>
      </c>
      <c r="G24" s="30" t="n">
        <v>63</v>
      </c>
      <c r="H24" s="15" t="inlineStr">
        <is>
          <t>Standard</t>
        </is>
      </c>
      <c r="I24" s="16" t="n">
        <v>13.5</v>
      </c>
      <c r="J24" s="15" t="inlineStr">
        <is>
          <t>Mietspiegel</t>
        </is>
      </c>
      <c r="K24" s="45" t="n">
        <v>46078</v>
      </c>
      <c r="L24" s="18" t="n">
        <v>0.5</v>
      </c>
      <c r="M24" s="16">
        <f>I24*L24</f>
        <v/>
      </c>
    </row>
    <row r="25">
      <c r="A25" s="11" t="inlineStr">
        <is>
          <t>VGL-23</t>
        </is>
      </c>
      <c r="B25" s="4" t="inlineStr">
        <is>
          <t>Hannover</t>
        </is>
      </c>
      <c r="C25" s="4" t="inlineStr">
        <is>
          <t>Südstadt</t>
        </is>
      </c>
      <c r="D25" s="4" t="inlineStr">
        <is>
          <t>Wohnung</t>
        </is>
      </c>
      <c r="E25" s="26" t="n">
        <v>1995</v>
      </c>
      <c r="F25" s="4" t="inlineStr">
        <is>
          <t>gute Lage</t>
        </is>
      </c>
      <c r="G25" s="27" t="n">
        <v>68</v>
      </c>
      <c r="H25" s="4" t="inlineStr">
        <is>
          <t>Gehoben</t>
        </is>
      </c>
      <c r="I25" s="7" t="n">
        <v>14.2</v>
      </c>
      <c r="J25" s="4" t="inlineStr">
        <is>
          <t>Mietspiegel</t>
        </is>
      </c>
      <c r="K25" s="44" t="n">
        <v>46096</v>
      </c>
      <c r="L25" s="10" t="n">
        <v>0.3</v>
      </c>
      <c r="M25" s="7">
        <f>I25*L25</f>
        <v/>
      </c>
    </row>
    <row r="26"/>
    <row r="27">
      <c r="A27" s="20" t="inlineStr">
        <is>
          <t>Stadt</t>
        </is>
      </c>
      <c r="B27" s="20" t="inlineStr">
        <is>
          <t>Ø Vergleichsmiete €/m²</t>
        </is>
      </c>
      <c r="C27" s="20" t="inlineStr">
        <is>
          <t>Anzahl Vergleichswerte</t>
        </is>
      </c>
      <c r="D27" s="20" t="inlineStr">
        <is>
          <t>Anzahl Mietspiegel-Quellen</t>
        </is>
      </c>
    </row>
    <row r="28">
      <c r="A28" s="4" t="inlineStr">
        <is>
          <t>Berlin</t>
        </is>
      </c>
      <c r="B28" s="7">
        <f>IFERROR(AVERAGEIF(B3:B25,A28,I3:I25),0)</f>
        <v/>
      </c>
      <c r="C28" s="11">
        <f>COUNTIF(B3:B25,A28)</f>
        <v/>
      </c>
      <c r="D28" s="11">
        <f>COUNTIFS(B3:B25,A28,J3:J25,"Mietspiegel")</f>
        <v/>
      </c>
    </row>
    <row r="29">
      <c r="A29" s="15" t="inlineStr">
        <is>
          <t>München</t>
        </is>
      </c>
      <c r="B29" s="16">
        <f>IFERROR(AVERAGEIF(B3:B25,A29,I3:I25),0)</f>
        <v/>
      </c>
      <c r="C29" s="19">
        <f>COUNTIF(B3:B25,A29)</f>
        <v/>
      </c>
      <c r="D29" s="19">
        <f>COUNTIFS(B3:B25,A29,J3:J25,"Mietspiegel")</f>
        <v/>
      </c>
    </row>
    <row r="30">
      <c r="A30" s="4" t="inlineStr">
        <is>
          <t>Hamburg</t>
        </is>
      </c>
      <c r="B30" s="7">
        <f>IFERROR(AVERAGEIF(B3:B25,A30,I3:I25),0)</f>
        <v/>
      </c>
      <c r="C30" s="11">
        <f>COUNTIF(B3:B25,A30)</f>
        <v/>
      </c>
      <c r="D30" s="11">
        <f>COUNTIFS(B3:B25,A30,J3:J25,"Mietspiegel")</f>
        <v/>
      </c>
    </row>
    <row r="31">
      <c r="A31" s="15" t="inlineStr">
        <is>
          <t>Köln</t>
        </is>
      </c>
      <c r="B31" s="16">
        <f>IFERROR(AVERAGEIF(B3:B25,A31,I3:I25),0)</f>
        <v/>
      </c>
      <c r="C31" s="19">
        <f>COUNTIF(B3:B25,A31)</f>
        <v/>
      </c>
      <c r="D31" s="19">
        <f>COUNTIFS(B3:B25,A31,J3:J25,"Mietspiegel")</f>
        <v/>
      </c>
    </row>
    <row r="32">
      <c r="A32" s="4" t="inlineStr">
        <is>
          <t>Frankfurt am Main</t>
        </is>
      </c>
      <c r="B32" s="7">
        <f>IFERROR(AVERAGEIF(B3:B25,A32,I3:I25),0)</f>
        <v/>
      </c>
      <c r="C32" s="11">
        <f>COUNTIF(B3:B25,A32)</f>
        <v/>
      </c>
      <c r="D32" s="11">
        <f>COUNTIFS(B3:B25,A32,J3:J25,"Mietspiegel")</f>
        <v/>
      </c>
    </row>
    <row r="33">
      <c r="A33" s="15" t="inlineStr">
        <is>
          <t>Stuttgart</t>
        </is>
      </c>
      <c r="B33" s="16">
        <f>IFERROR(AVERAGEIF(B3:B25,A33,I3:I25),0)</f>
        <v/>
      </c>
      <c r="C33" s="19">
        <f>COUNTIF(B3:B25,A33)</f>
        <v/>
      </c>
      <c r="D33" s="19">
        <f>COUNTIFS(B3:B25,A33,J3:J25,"Mietspiegel")</f>
        <v/>
      </c>
    </row>
    <row r="34">
      <c r="A34" s="4" t="inlineStr">
        <is>
          <t>Düsseldorf</t>
        </is>
      </c>
      <c r="B34" s="7">
        <f>IFERROR(AVERAGEIF(B3:B25,A34,I3:I25),0)</f>
        <v/>
      </c>
      <c r="C34" s="11">
        <f>COUNTIF(B3:B25,A34)</f>
        <v/>
      </c>
      <c r="D34" s="11">
        <f>COUNTIFS(B3:B25,A34,J3:J25,"Mietspiegel")</f>
        <v/>
      </c>
    </row>
    <row r="35">
      <c r="A35" s="15" t="inlineStr">
        <is>
          <t>Leipzig</t>
        </is>
      </c>
      <c r="B35" s="16">
        <f>IFERROR(AVERAGEIF(B3:B25,A35,I3:I25),0)</f>
        <v/>
      </c>
      <c r="C35" s="19">
        <f>COUNTIF(B3:B25,A35)</f>
        <v/>
      </c>
      <c r="D35" s="19">
        <f>COUNTIFS(B3:B25,A35,J3:J25,"Mietspiegel")</f>
        <v/>
      </c>
    </row>
    <row r="36">
      <c r="A36" s="4" t="inlineStr">
        <is>
          <t>Dresden</t>
        </is>
      </c>
      <c r="B36" s="7">
        <f>IFERROR(AVERAGEIF(B3:B25,A36,I3:I25),0)</f>
        <v/>
      </c>
      <c r="C36" s="11">
        <f>COUNTIF(B3:B25,A36)</f>
        <v/>
      </c>
      <c r="D36" s="11">
        <f>COUNTIFS(B3:B25,A36,J3:J25,"Mietspiegel")</f>
        <v/>
      </c>
    </row>
    <row r="37">
      <c r="A37" s="15" t="inlineStr">
        <is>
          <t>Hannover</t>
        </is>
      </c>
      <c r="B37" s="16">
        <f>IFERROR(AVERAGEIF(B3:B25,A37,I3:I25),0)</f>
        <v/>
      </c>
      <c r="C37" s="19">
        <f>COUNTIF(B3:B25,A37)</f>
        <v/>
      </c>
      <c r="D37" s="19">
        <f>COUNTIFS(B3:B25,A37,J3:J25,"Mietspiegel")</f>
        <v/>
      </c>
    </row>
  </sheetData>
  <mergeCells count="1"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38" customWidth="1" min="4" max="4"/>
    <col width="16" customWidth="1" min="5" max="5"/>
    <col width="28" customWidth="1" min="6" max="6"/>
    <col width="50" customWidth="1" min="7" max="7"/>
  </cols>
  <sheetData>
    <row r="1" ht="30" customHeight="1">
      <c r="A1" s="1" t="inlineStr">
        <is>
          <t>Mietspiegel-Parameter &amp; Rechtliche Hinweise – Stand 2026</t>
        </is>
      </c>
    </row>
    <row r="2" ht="40" customHeight="1">
      <c r="A2" s="2" t="inlineStr">
        <is>
          <t>Stadt</t>
        </is>
      </c>
      <c r="B2" s="2" t="inlineStr">
        <is>
          <t>Mietspiegel
vorhanden?</t>
        </is>
      </c>
      <c r="C2" s="2" t="inlineStr">
        <is>
          <t>Kappungsgrenze
%</t>
        </is>
      </c>
      <c r="D2" s="2" t="inlineStr">
        <is>
          <t>Hinweis zur Begründung</t>
        </is>
      </c>
      <c r="E2" s="2" t="inlineStr">
        <is>
          <t>Max. Erhöhung
in 3 Jahren</t>
        </is>
      </c>
      <c r="F2" s="2" t="inlineStr">
        <is>
          <t>Besonderheit</t>
        </is>
      </c>
      <c r="G2" s="2" t="inlineStr">
        <is>
          <t>Rechts-/Praxis-Hinweis</t>
        </is>
      </c>
    </row>
    <row r="3" ht="42" customHeight="1">
      <c r="A3" s="32" t="inlineStr">
        <is>
          <t>Berlin</t>
        </is>
      </c>
      <c r="B3" s="33" t="inlineStr">
        <is>
          <t>Ja</t>
        </is>
      </c>
      <c r="C3" s="46">
        <f>IF(B3="Ja",15,20)</f>
        <v/>
      </c>
      <c r="D3" s="4" t="inlineStr">
        <is>
          <t>Berliner Mietspiegel 2025/2026</t>
        </is>
      </c>
      <c r="E3" s="11" t="inlineStr">
        <is>
          <t>20 %</t>
        </is>
      </c>
      <c r="F3" s="4" t="inlineStr">
        <is>
          <t>Angespannter Wohnungsmarkt</t>
        </is>
      </c>
      <c r="G3" s="4" t="inlineStr">
        <is>
          <t>Kappungsgrenze 15 % (§ 558 Abs. 3 Satz 2 BGB). Mietspiegel qualifiziert. Begründung zwingend.</t>
        </is>
      </c>
    </row>
    <row r="4" ht="42" customHeight="1">
      <c r="A4" s="35" t="inlineStr">
        <is>
          <t>München</t>
        </is>
      </c>
      <c r="B4" s="36" t="inlineStr">
        <is>
          <t>Ja</t>
        </is>
      </c>
      <c r="C4" s="46">
        <f>IF(B4="Ja",15,20)</f>
        <v/>
      </c>
      <c r="D4" s="15" t="inlineStr">
        <is>
          <t>Münchner Mietspiegel 2024/2026</t>
        </is>
      </c>
      <c r="E4" s="19" t="inlineStr">
        <is>
          <t>20 %</t>
        </is>
      </c>
      <c r="F4" s="15" t="inlineStr">
        <is>
          <t>Angespannter Wohnungsmarkt</t>
        </is>
      </c>
      <c r="G4" s="15" t="inlineStr">
        <is>
          <t>Kappungsgrenze 15 %. Sehr hohe Vergleichsmieten. Sachverständigengutachten empfohlen.</t>
        </is>
      </c>
    </row>
    <row r="5" ht="42" customHeight="1">
      <c r="A5" s="32" t="inlineStr">
        <is>
          <t>Hamburg</t>
        </is>
      </c>
      <c r="B5" s="33" t="inlineStr">
        <is>
          <t>Ja</t>
        </is>
      </c>
      <c r="C5" s="46">
        <f>IF(B5="Ja",15,20)</f>
        <v/>
      </c>
      <c r="D5" s="4" t="inlineStr">
        <is>
          <t>Hamburger Mietenspiegel 2025</t>
        </is>
      </c>
      <c r="E5" s="11" t="inlineStr">
        <is>
          <t>20 %</t>
        </is>
      </c>
      <c r="F5" s="4" t="inlineStr">
        <is>
          <t>Angespannter Wohnungsmarkt</t>
        </is>
      </c>
      <c r="G5" s="4" t="inlineStr">
        <is>
          <t>Kappungsgrenze 15 %. Qualifizierter Mietspiegel vorhanden. Begründung per Mietspiegel ausreichend.</t>
        </is>
      </c>
    </row>
    <row r="6" ht="42" customHeight="1">
      <c r="A6" s="35" t="inlineStr">
        <is>
          <t>Köln</t>
        </is>
      </c>
      <c r="B6" s="36" t="inlineStr">
        <is>
          <t>Ja</t>
        </is>
      </c>
      <c r="C6" s="46">
        <f>IF(B6="Ja",20,20)</f>
        <v/>
      </c>
      <c r="D6" s="15" t="inlineStr">
        <is>
          <t>Kölner Mietspiegel 2024</t>
        </is>
      </c>
      <c r="E6" s="19" t="inlineStr">
        <is>
          <t>20 %</t>
        </is>
      </c>
      <c r="F6" s="15" t="inlineStr">
        <is>
          <t>Entspannter Wohnungsmarkt</t>
        </is>
      </c>
      <c r="G6" s="15" t="inlineStr">
        <is>
          <t>Kappungsgrenze 20 %. Mietspiegel vorhanden. Alternativ: 3 Vergleichswohnungen oder Sachverständiger.</t>
        </is>
      </c>
    </row>
    <row r="7" ht="42" customHeight="1">
      <c r="A7" s="32" t="inlineStr">
        <is>
          <t>Frankfurt am Main</t>
        </is>
      </c>
      <c r="B7" s="33" t="inlineStr">
        <is>
          <t>Ja</t>
        </is>
      </c>
      <c r="C7" s="46">
        <f>IF(B7="Ja",15,20)</f>
        <v/>
      </c>
      <c r="D7" s="4" t="inlineStr">
        <is>
          <t>Frankfurter Mietspiegel 2024/2026</t>
        </is>
      </c>
      <c r="E7" s="11" t="inlineStr">
        <is>
          <t>20 %</t>
        </is>
      </c>
      <c r="F7" s="4" t="inlineStr">
        <is>
          <t>Angespannter Wohnungsmarkt</t>
        </is>
      </c>
      <c r="G7" s="4" t="inlineStr">
        <is>
          <t>Kappungsgrenze 15 %. Qualifizierter Mietspiegel. Begründungspflicht beachten (§ 558a BGB).</t>
        </is>
      </c>
    </row>
    <row r="8" ht="42" customHeight="1">
      <c r="A8" s="35" t="inlineStr">
        <is>
          <t>Stuttgart</t>
        </is>
      </c>
      <c r="B8" s="36" t="inlineStr">
        <is>
          <t>Ja</t>
        </is>
      </c>
      <c r="C8" s="46">
        <f>IF(B8="Ja",15,20)</f>
        <v/>
      </c>
      <c r="D8" s="15" t="inlineStr">
        <is>
          <t>Stuttgarter Mietspiegel 2026</t>
        </is>
      </c>
      <c r="E8" s="19" t="inlineStr">
        <is>
          <t>20 %</t>
        </is>
      </c>
      <c r="F8" s="15" t="inlineStr">
        <is>
          <t>Angespannter Wohnungsmarkt</t>
        </is>
      </c>
      <c r="G8" s="15" t="inlineStr">
        <is>
          <t>Kappungsgrenze 15 %. Mietspiegel qualifiziert. Zustimmungsfrist Mieter: 2 volle Monate.</t>
        </is>
      </c>
    </row>
    <row r="9" ht="42" customHeight="1">
      <c r="A9" s="32" t="inlineStr">
        <is>
          <t>Düsseldorf</t>
        </is>
      </c>
      <c r="B9" s="33" t="inlineStr">
        <is>
          <t>Ja</t>
        </is>
      </c>
      <c r="C9" s="46">
        <f>IF(B9="Ja",20,20)</f>
        <v/>
      </c>
      <c r="D9" s="4" t="inlineStr">
        <is>
          <t>Düsseldorfer Mietspiegel 2024</t>
        </is>
      </c>
      <c r="E9" s="11" t="inlineStr">
        <is>
          <t>20 %</t>
        </is>
      </c>
      <c r="F9" s="4" t="inlineStr">
        <is>
          <t>Normaler Wohnungsmarkt</t>
        </is>
      </c>
      <c r="G9" s="4" t="inlineStr">
        <is>
          <t>Kappungsgrenze 20 %. Mietspiegel vorhanden. Frist: Erhöhung frühestens 15 Monate nach Einzug.</t>
        </is>
      </c>
    </row>
    <row r="10" ht="42" customHeight="1">
      <c r="A10" s="35" t="inlineStr">
        <is>
          <t>Leipzig</t>
        </is>
      </c>
      <c r="B10" s="36" t="inlineStr">
        <is>
          <t>Ja</t>
        </is>
      </c>
      <c r="C10" s="46">
        <f>IF(B10="Ja",20,20)</f>
        <v/>
      </c>
      <c r="D10" s="15" t="inlineStr">
        <is>
          <t>Leipziger Mietspiegel 2023/2026</t>
        </is>
      </c>
      <c r="E10" s="19" t="inlineStr">
        <is>
          <t>20 %</t>
        </is>
      </c>
      <c r="F10" s="15" t="inlineStr">
        <is>
          <t>Entspannter Wohnungsmarkt</t>
        </is>
      </c>
      <c r="G10" s="15" t="inlineStr">
        <is>
          <t>Kappungsgrenze 20 %. Niedrige Vergleichsmieten. Mieterhöhung per Mietspiegel gut begründbar.</t>
        </is>
      </c>
    </row>
    <row r="11" ht="42" customHeight="1">
      <c r="A11" s="32" t="inlineStr">
        <is>
          <t>Dresden</t>
        </is>
      </c>
      <c r="B11" s="33" t="inlineStr">
        <is>
          <t>Ja</t>
        </is>
      </c>
      <c r="C11" s="46">
        <f>IF(B11="Ja",20,20)</f>
        <v/>
      </c>
      <c r="D11" s="4" t="inlineStr">
        <is>
          <t>Dresdner Mietspiegel 2024</t>
        </is>
      </c>
      <c r="E11" s="11" t="inlineStr">
        <is>
          <t>20 %</t>
        </is>
      </c>
      <c r="F11" s="4" t="inlineStr">
        <is>
          <t>Entspannter Wohnungsmarkt</t>
        </is>
      </c>
      <c r="G11" s="4" t="inlineStr">
        <is>
          <t>Kappungsgrenze 20 %. Mietspiegel vorhanden. Alternativbegründung: 3 Vergleichswohnungen.</t>
        </is>
      </c>
    </row>
    <row r="12" ht="42" customHeight="1">
      <c r="A12" s="35" t="inlineStr">
        <is>
          <t>Hannover</t>
        </is>
      </c>
      <c r="B12" s="36" t="inlineStr">
        <is>
          <t>Ja</t>
        </is>
      </c>
      <c r="C12" s="46">
        <f>IF(B12="Ja",20,20)</f>
        <v/>
      </c>
      <c r="D12" s="15" t="inlineStr">
        <is>
          <t>Hannoveraner Mietspiegel 2026</t>
        </is>
      </c>
      <c r="E12" s="19" t="inlineStr">
        <is>
          <t>20 %</t>
        </is>
      </c>
      <c r="F12" s="15" t="inlineStr">
        <is>
          <t>Normaler Wohnungsmarkt</t>
        </is>
      </c>
      <c r="G12" s="15" t="inlineStr">
        <is>
          <t>Kappungsgrenze 20 %. Qualifizierter Mietspiegel vorhanden. Schriftform des Erhöhungsverlangens erforderlich.</t>
        </is>
      </c>
    </row>
    <row r="13"/>
    <row r="14"/>
    <row r="15">
      <c r="A15" s="37" t="inlineStr">
        <is>
          <t>Allgemeine rechtliche Hinweise zur Mieterhöhung nach ortsüblicher Vergleichsmiete (§§ 558–558e BGB)</t>
        </is>
      </c>
      <c r="B15" s="42" t="n"/>
      <c r="C15" s="42" t="n"/>
      <c r="D15" s="42" t="n"/>
      <c r="E15" s="42" t="n"/>
      <c r="F15" s="42" t="n"/>
      <c r="G15" s="43" t="n"/>
    </row>
    <row r="16" ht="30" customHeight="1">
      <c r="A16" s="3" t="inlineStr">
        <is>
          <t>1.</t>
        </is>
      </c>
      <c r="B16" s="32" t="inlineStr">
        <is>
          <t>Schriftformerfordernis:</t>
        </is>
      </c>
      <c r="C16" s="4" t="inlineStr">
        <is>
          <t>Das Mieterhöhungsverlangen muss schriftlich erfolgen (§ 558a Abs. 1 BGB). Eine E-Mail genügt nicht.</t>
        </is>
      </c>
      <c r="D16" s="42" t="n"/>
      <c r="E16" s="42" t="n"/>
      <c r="F16" s="42" t="n"/>
      <c r="G16" s="43" t="n"/>
    </row>
    <row r="17" ht="30" customHeight="1">
      <c r="A17" s="14" t="inlineStr">
        <is>
          <t>2.</t>
        </is>
      </c>
      <c r="B17" s="35" t="inlineStr">
        <is>
          <t>Begründungspflicht:</t>
        </is>
      </c>
      <c r="C17" s="15" t="inlineStr">
        <is>
          <t>Der Vermieter muss die Mieterhöhung begründen: durch Mietspiegel, Vergleichswohnungen oder Sachverständigengutachten (§ 558a Abs. 2 BGB).</t>
        </is>
      </c>
      <c r="D17" s="42" t="n"/>
      <c r="E17" s="42" t="n"/>
      <c r="F17" s="42" t="n"/>
      <c r="G17" s="43" t="n"/>
    </row>
    <row r="18" ht="30" customHeight="1">
      <c r="A18" s="3" t="inlineStr">
        <is>
          <t>3.</t>
        </is>
      </c>
      <c r="B18" s="32" t="inlineStr">
        <is>
          <t>Wartefrist:</t>
        </is>
      </c>
      <c r="C18" s="4" t="inlineStr">
        <is>
          <t>Eine Mieterhöhung ist frühestens 15 Monate nach Einzug oder nach der letzten Mieterhöhung zulässig (§ 558 Abs. 1 Satz 2 BGB).</t>
        </is>
      </c>
      <c r="D18" s="42" t="n"/>
      <c r="E18" s="42" t="n"/>
      <c r="F18" s="42" t="n"/>
      <c r="G18" s="43" t="n"/>
    </row>
    <row r="19" ht="30" customHeight="1">
      <c r="A19" s="14" t="inlineStr">
        <is>
          <t>4.</t>
        </is>
      </c>
      <c r="B19" s="35" t="inlineStr">
        <is>
          <t>Kappungsgrenze:</t>
        </is>
      </c>
      <c r="C19" s="15" t="inlineStr">
        <is>
          <t>Die Miete darf innerhalb von 3 Jahren nicht um mehr als 20 % (in angespannten Märkten: 15 %) steigen (§ 558 Abs. 3 BGB).</t>
        </is>
      </c>
      <c r="D19" s="42" t="n"/>
      <c r="E19" s="42" t="n"/>
      <c r="F19" s="42" t="n"/>
      <c r="G19" s="43" t="n"/>
    </row>
    <row r="20" ht="30" customHeight="1">
      <c r="A20" s="3" t="inlineStr">
        <is>
          <t>5.</t>
        </is>
      </c>
      <c r="B20" s="32" t="inlineStr">
        <is>
          <t>Zustimmungsfrist Mieter:</t>
        </is>
      </c>
      <c r="C20" s="4" t="inlineStr">
        <is>
          <t>Der Mieter hat bis zum Ablauf des zweiten Kalendermonats nach Zugang des Erhöhungsverlangens Zeit zur Zustimmung (§ 558b Abs. 2 BGB).</t>
        </is>
      </c>
      <c r="D20" s="42" t="n"/>
      <c r="E20" s="42" t="n"/>
      <c r="F20" s="42" t="n"/>
      <c r="G20" s="43" t="n"/>
    </row>
    <row r="21" ht="30" customHeight="1">
      <c r="A21" s="14" t="inlineStr">
        <is>
          <t>6.</t>
        </is>
      </c>
      <c r="B21" s="35" t="inlineStr">
        <is>
          <t>Qualifizierter Mietspiegel:</t>
        </is>
      </c>
      <c r="C21" s="15" t="inlineStr">
        <is>
          <t>Ein qualifizierter Mietspiegel ist von der Gemeinde oder von Interessenvertretern erstellt und hat eine besondere Beweisfunktion (§ 558d BGB).</t>
        </is>
      </c>
      <c r="D21" s="42" t="n"/>
      <c r="E21" s="42" t="n"/>
      <c r="F21" s="42" t="n"/>
      <c r="G21" s="43" t="n"/>
    </row>
    <row r="22" ht="30" customHeight="1">
      <c r="A22" s="3" t="inlineStr">
        <is>
          <t>7.</t>
        </is>
      </c>
      <c r="B22" s="32" t="inlineStr">
        <is>
          <t>Modernisierungskosten:</t>
        </is>
      </c>
      <c r="C22" s="4" t="inlineStr">
        <is>
          <t>Modernisierungskosten können separat nach § 559 BGB auf die Miete umgelegt werden – unabhängig von der ortsüblichen Vergleichsmiete.</t>
        </is>
      </c>
      <c r="D22" s="42" t="n"/>
      <c r="E22" s="42" t="n"/>
      <c r="F22" s="42" t="n"/>
      <c r="G22" s="43" t="n"/>
    </row>
    <row r="23" ht="30" customHeight="1">
      <c r="A23" s="14" t="inlineStr">
        <is>
          <t>8.</t>
        </is>
      </c>
      <c r="B23" s="35" t="inlineStr">
        <is>
          <t>Gerichtliche Durchsetzung:</t>
        </is>
      </c>
      <c r="C23" s="15" t="inlineStr">
        <is>
          <t>Stimmt der Mieter nicht zu, kann der Vermieter Klage auf Zustimmung erheben (§ 558b Abs. 2 Satz 2 BGB). Dabei gilt die Klagefrist.</t>
        </is>
      </c>
      <c r="D23" s="42" t="n"/>
      <c r="E23" s="42" t="n"/>
      <c r="F23" s="42" t="n"/>
      <c r="G23" s="43" t="n"/>
    </row>
  </sheetData>
  <mergeCells count="10">
    <mergeCell ref="A1:G1"/>
    <mergeCell ref="A15:G15"/>
    <mergeCell ref="C16:G16"/>
    <mergeCell ref="C17:G17"/>
    <mergeCell ref="C18:G18"/>
    <mergeCell ref="C19:G19"/>
    <mergeCell ref="C20:G20"/>
    <mergeCell ref="C21:G21"/>
    <mergeCell ref="C22:G22"/>
    <mergeCell ref="C23:G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2026-06-19T13:07:02Z</dcterms:created>
  <dcterms:modified xmlns:dcterms="http://purl.org/dc/terms/" xmlns:xsi="http://www.w3.org/2001/XMLSchema-instance" xsi:type="dcterms:W3CDTF">2026-06-19T13:07:02Z</dcterms:modified>
</cp:coreProperties>
</file>