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ieterhöhungsprüfung" sheetId="1" state="visible" r:id="rId1"/>
    <sheet xmlns:r="http://schemas.openxmlformats.org/officeDocument/2006/relationships" name="Mietspiegel &amp; Rechtsgrenzen" sheetId="2" state="visible" r:id="rId2"/>
    <sheet xmlns:r="http://schemas.openxmlformats.org/officeDocument/2006/relationships" name="Auswertung" sheetId="3" state="visible" r:id="rId3"/>
    <sheet xmlns:r="http://schemas.openxmlformats.org/officeDocument/2006/relationships" name="Hinweise" sheetId="4" state="visible" r:id="rId4"/>
  </sheets>
  <definedNames/>
  <calcPr calcId="124519" fullCalcOnLoad="1"/>
</workbook>
</file>

<file path=xl/styles.xml><?xml version="1.0" encoding="utf-8"?>
<styleSheet xmlns="http://schemas.openxmlformats.org/spreadsheetml/2006/main">
  <numFmts count="2">
    <numFmt numFmtId="164" formatCode="#,##0.00\ &quot;€&quot;"/>
    <numFmt numFmtId="165" formatCode="DD.MM.YYYY"/>
  </numFmts>
  <fonts count="7">
    <font>
      <name val="Calibri"/>
      <family val="2"/>
      <color theme="1"/>
      <sz val="11"/>
      <scheme val="minor"/>
    </font>
    <font>
      <name val="Calibri"/>
      <b val="1"/>
      <color rgb="00FFFFFF"/>
      <sz val="14"/>
    </font>
    <font>
      <name val="Calibri"/>
      <b val="1"/>
      <color rgb="00FFFFFF"/>
      <sz val="11"/>
    </font>
    <font>
      <name val="Calibri"/>
      <sz val="10"/>
    </font>
    <font>
      <name val="Calibri"/>
      <b val="1"/>
      <sz val="10"/>
    </font>
    <font>
      <name val="Calibri"/>
      <b val="1"/>
      <color rgb="00FFFFFF"/>
      <sz val="13"/>
    </font>
    <font>
      <name val="Calibri"/>
      <b val="1"/>
      <color rgb="00FFFFFF"/>
      <sz val="10"/>
    </font>
  </fonts>
  <fills count="8">
    <fill>
      <patternFill/>
    </fill>
    <fill>
      <patternFill patternType="gray125"/>
    </fill>
    <fill>
      <patternFill patternType="solid">
        <fgColor rgb="001E293B"/>
      </patternFill>
    </fill>
    <fill>
      <patternFill patternType="solid">
        <fgColor rgb="00FFFBEB"/>
      </patternFill>
    </fill>
    <fill>
      <patternFill patternType="solid">
        <fgColor rgb="00FFFFFF"/>
      </patternFill>
    </fill>
    <fill>
      <patternFill patternType="solid">
        <fgColor rgb="00F8FAFC"/>
      </patternFill>
    </fill>
    <fill>
      <patternFill patternType="solid">
        <fgColor rgb="00E2E8F0"/>
      </patternFill>
    </fill>
    <fill>
      <patternFill patternType="solid">
        <fgColor rgb="000F766E"/>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54">
    <xf numFmtId="0" fontId="0" fillId="0" borderId="0" pivotButton="0" quotePrefix="0" xfId="0"/>
    <xf numFmtId="0" fontId="1" fillId="2" borderId="0" applyAlignment="1" pivotButton="0" quotePrefix="0" xfId="0">
      <alignment horizontal="center" vertical="center" wrapText="1"/>
    </xf>
    <xf numFmtId="0" fontId="2" fillId="2" borderId="1" applyAlignment="1" pivotButton="0" quotePrefix="0" xfId="0">
      <alignment horizontal="center" vertical="center" wrapText="1"/>
    </xf>
    <xf numFmtId="49" fontId="3" fillId="4" borderId="1" applyAlignment="1" pivotButton="0" quotePrefix="0" xfId="0">
      <alignment horizontal="left" vertical="center"/>
    </xf>
    <xf numFmtId="0" fontId="3" fillId="4" borderId="1" applyAlignment="1" pivotButton="0" quotePrefix="0" xfId="0">
      <alignment horizontal="right" vertical="center"/>
    </xf>
    <xf numFmtId="0" fontId="3" fillId="4" borderId="1" applyAlignment="1" pivotButton="0" quotePrefix="0" xfId="0">
      <alignment horizontal="left" vertical="center"/>
    </xf>
    <xf numFmtId="4" fontId="3" fillId="4" borderId="1" applyAlignment="1" pivotButton="0" quotePrefix="0" xfId="0">
      <alignment horizontal="right" vertical="center"/>
    </xf>
    <xf numFmtId="164" fontId="3" fillId="3" borderId="1" applyAlignment="1" pivotButton="0" quotePrefix="0" xfId="0">
      <alignment horizontal="right" vertical="center"/>
    </xf>
    <xf numFmtId="164" fontId="3" fillId="4" borderId="1" applyAlignment="1" pivotButton="0" quotePrefix="0" xfId="0">
      <alignment horizontal="center" vertical="center" wrapText="1"/>
    </xf>
    <xf numFmtId="165" fontId="3" fillId="3" borderId="1" applyAlignment="1" pivotButton="0" quotePrefix="0" xfId="0">
      <alignment horizontal="right" vertical="center"/>
    </xf>
    <xf numFmtId="10" fontId="3" fillId="3" borderId="1" applyAlignment="1" pivotButton="0" quotePrefix="0" xfId="0">
      <alignment horizontal="right" vertical="center"/>
    </xf>
    <xf numFmtId="164" fontId="3" fillId="4" borderId="1" applyAlignment="1" pivotButton="0" quotePrefix="0" xfId="0">
      <alignment horizontal="right" vertical="center"/>
    </xf>
    <xf numFmtId="10" fontId="3" fillId="4" borderId="1" applyAlignment="1" pivotButton="0" quotePrefix="0" xfId="0">
      <alignment horizontal="center" vertical="center" wrapText="1"/>
    </xf>
    <xf numFmtId="0" fontId="3" fillId="4" borderId="1" applyAlignment="1" pivotButton="0" quotePrefix="0" xfId="0">
      <alignment horizontal="center" vertical="center" wrapText="1"/>
    </xf>
    <xf numFmtId="49" fontId="3" fillId="5" borderId="1" applyAlignment="1" pivotButton="0" quotePrefix="0" xfId="0">
      <alignment horizontal="left" vertical="center"/>
    </xf>
    <xf numFmtId="0" fontId="3" fillId="5" borderId="1" applyAlignment="1" pivotButton="0" quotePrefix="0" xfId="0">
      <alignment horizontal="right" vertical="center"/>
    </xf>
    <xf numFmtId="0" fontId="3" fillId="5" borderId="1" applyAlignment="1" pivotButton="0" quotePrefix="0" xfId="0">
      <alignment horizontal="left" vertical="center"/>
    </xf>
    <xf numFmtId="4" fontId="3" fillId="5" borderId="1" applyAlignment="1" pivotButton="0" quotePrefix="0" xfId="0">
      <alignment horizontal="right" vertical="center"/>
    </xf>
    <xf numFmtId="164" fontId="3" fillId="5" borderId="1" applyAlignment="1" pivotButton="0" quotePrefix="0" xfId="0">
      <alignment horizontal="center" vertical="center" wrapText="1"/>
    </xf>
    <xf numFmtId="164" fontId="3" fillId="5" borderId="1" applyAlignment="1" pivotButton="0" quotePrefix="0" xfId="0">
      <alignment horizontal="right" vertical="center"/>
    </xf>
    <xf numFmtId="10" fontId="3" fillId="5" borderId="1" applyAlignment="1" pivotButton="0" quotePrefix="0" xfId="0">
      <alignment horizontal="center" vertical="center" wrapText="1"/>
    </xf>
    <xf numFmtId="0" fontId="3" fillId="5" borderId="1" applyAlignment="1" pivotButton="0" quotePrefix="0" xfId="0">
      <alignment horizontal="center" vertical="center" wrapText="1"/>
    </xf>
    <xf numFmtId="0" fontId="4" fillId="6" borderId="1" applyAlignment="1" pivotButton="0" quotePrefix="0" xfId="0">
      <alignment horizontal="left" vertical="center"/>
    </xf>
    <xf numFmtId="0" fontId="4" fillId="6" borderId="1" pivotButton="0" quotePrefix="0" xfId="0"/>
    <xf numFmtId="164" fontId="0" fillId="6" borderId="1" pivotButton="0" quotePrefix="0" xfId="0"/>
    <xf numFmtId="10" fontId="0" fillId="6" borderId="1" pivotButton="0" quotePrefix="0" xfId="0"/>
    <xf numFmtId="0" fontId="5" fillId="2" borderId="0" applyAlignment="1" pivotButton="0" quotePrefix="0" xfId="0">
      <alignment horizontal="center" vertical="center" wrapText="1"/>
    </xf>
    <xf numFmtId="165" fontId="3" fillId="4" borderId="1" applyAlignment="1" pivotButton="0" quotePrefix="0" xfId="0">
      <alignment horizontal="center" vertical="center" wrapText="1"/>
    </xf>
    <xf numFmtId="165" fontId="3" fillId="3" borderId="1" applyAlignment="1" pivotButton="0" quotePrefix="0" xfId="0">
      <alignment horizontal="center" vertical="center" wrapText="1"/>
    </xf>
    <xf numFmtId="165" fontId="3" fillId="5" borderId="1" applyAlignment="1" pivotButton="0" quotePrefix="0" xfId="0">
      <alignment horizontal="center" vertical="center" wrapText="1"/>
    </xf>
    <xf numFmtId="0" fontId="3" fillId="0" borderId="1" applyAlignment="1" pivotButton="0" quotePrefix="0" xfId="0">
      <alignment horizontal="left" vertical="center" wrapText="1"/>
    </xf>
    <xf numFmtId="0" fontId="6" fillId="7" borderId="1" pivotButton="0" quotePrefix="0" xfId="0"/>
    <xf numFmtId="0" fontId="3" fillId="0" borderId="1" applyAlignment="1" pivotButton="0" quotePrefix="0" xfId="0">
      <alignment horizontal="center" vertical="center" wrapText="1"/>
    </xf>
    <xf numFmtId="164" fontId="3" fillId="0" borderId="1" pivotButton="0" quotePrefix="0" xfId="0"/>
    <xf numFmtId="10" fontId="3" fillId="0" borderId="1" pivotButton="0" quotePrefix="0" xfId="0"/>
    <xf numFmtId="0" fontId="4" fillId="5" borderId="1" applyAlignment="1" pivotButton="0" quotePrefix="0" xfId="0">
      <alignment horizontal="center" vertical="center" wrapText="1"/>
    </xf>
    <xf numFmtId="0" fontId="4" fillId="4" borderId="1" applyAlignment="1" pivotButton="0" quotePrefix="0" xfId="0">
      <alignment horizontal="center" vertical="center" wrapText="1"/>
    </xf>
    <xf numFmtId="10" fontId="4" fillId="5" borderId="1" applyAlignment="1" pivotButton="0" quotePrefix="0" xfId="0">
      <alignment horizontal="center" vertical="center" wrapText="1"/>
    </xf>
    <xf numFmtId="10" fontId="4" fillId="4" borderId="1" applyAlignment="1" pivotButton="0" quotePrefix="0" xfId="0">
      <alignment horizontal="center" vertical="center" wrapText="1"/>
    </xf>
    <xf numFmtId="164" fontId="4" fillId="5" borderId="1" applyAlignment="1" pivotButton="0" quotePrefix="0" xfId="0">
      <alignment horizontal="center" vertical="center" wrapText="1"/>
    </xf>
    <xf numFmtId="164" fontId="4" fillId="4" borderId="1" applyAlignment="1" pivotButton="0" quotePrefix="0" xfId="0">
      <alignment horizontal="center" vertical="center" wrapText="1"/>
    </xf>
    <xf numFmtId="0" fontId="4" fillId="0" borderId="1" pivotButton="0" quotePrefix="0" xfId="0"/>
    <xf numFmtId="0" fontId="3" fillId="0" borderId="1" pivotButton="0" quotePrefix="0" xfId="0"/>
    <xf numFmtId="0" fontId="2" fillId="7" borderId="1" applyAlignment="1" pivotButton="0" quotePrefix="0" xfId="0">
      <alignment horizontal="left" vertical="center"/>
    </xf>
    <xf numFmtId="0" fontId="4" fillId="5" borderId="1" applyAlignment="1" pivotButton="0" quotePrefix="0" xfId="0">
      <alignment horizontal="left" vertical="top" wrapText="1"/>
    </xf>
    <xf numFmtId="0" fontId="3" fillId="5" borderId="1" applyAlignment="1" pivotButton="0" quotePrefix="0" xfId="0">
      <alignment horizontal="left" vertical="top" wrapText="1"/>
    </xf>
    <xf numFmtId="0" fontId="4" fillId="4" borderId="1" applyAlignment="1" pivotButton="0" quotePrefix="0" xfId="0">
      <alignment horizontal="left" vertical="top" wrapText="1"/>
    </xf>
    <xf numFmtId="0" fontId="3" fillId="4" borderId="1" applyAlignment="1" pivotButton="0" quotePrefix="0" xfId="0">
      <alignment horizontal="left" vertical="top" wrapText="1"/>
    </xf>
    <xf numFmtId="165" fontId="3" fillId="3" borderId="1" applyAlignment="1" pivotButton="0" quotePrefix="0" xfId="0">
      <alignment horizontal="right" vertical="center"/>
    </xf>
    <xf numFmtId="165" fontId="3" fillId="4" borderId="1" applyAlignment="1" pivotButton="0" quotePrefix="0" xfId="0">
      <alignment horizontal="center" vertical="center" wrapText="1"/>
    </xf>
    <xf numFmtId="165" fontId="3" fillId="3" borderId="1" applyAlignment="1" pivotButton="0" quotePrefix="0" xfId="0">
      <alignment horizontal="center" vertical="center" wrapText="1"/>
    </xf>
    <xf numFmtId="165" fontId="3" fillId="5" borderId="1" applyAlignment="1" pivotButton="0" quotePrefix="0" xfId="0">
      <alignment horizontal="center" vertical="center" wrapText="1"/>
    </xf>
    <xf numFmtId="0" fontId="0" fillId="0" borderId="4" pivotButton="0" quotePrefix="0" xfId="0"/>
    <xf numFmtId="0" fontId="0" fillId="0" borderId="5" pivotButton="0" quotePrefix="0" xfId="0"/>
  </cellXfs>
  <cellStyles count="1">
    <cellStyle name="Normal" xfId="0" builtinId="0" hidden="0"/>
  </cellStyles>
  <dxfs count="2">
    <dxf>
      <font>
        <name val="Calibri"/>
        <b val="1"/>
        <color rgb="0016A34A"/>
        <sz val="10"/>
      </font>
      <fill>
        <patternFill patternType="solid">
          <fgColor rgb="00DCFCE7"/>
        </patternFill>
      </fill>
    </dxf>
    <dxf>
      <font>
        <name val="Calibri"/>
        <b val="1"/>
        <color rgb="00DC2626"/>
        <sz val="10"/>
      </font>
      <fill>
        <patternFill patternType="solid">
          <f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Aktuelle vs. Geplante Kaltmiete je Objekt</a:t>
            </a:r>
          </a:p>
        </rich>
      </tx>
    </title>
    <plotArea>
      <barChart>
        <barDir val="col"/>
        <grouping val="clustered"/>
        <ser>
          <idx val="0"/>
          <order val="0"/>
          <tx>
            <strRef>
              <f>'Auswertung'!E2</f>
            </strRef>
          </tx>
          <spPr>
            <a:solidFill xmlns:a="http://schemas.openxmlformats.org/drawingml/2006/main">
              <a:srgbClr val="1E293B"/>
            </a:solidFill>
            <a:ln xmlns:a="http://schemas.openxmlformats.org/drawingml/2006/main">
              <a:prstDash val="solid"/>
            </a:ln>
          </spPr>
          <cat>
            <numRef>
              <f>'Auswertung'!$D$3:$D$12</f>
            </numRef>
          </cat>
          <val>
            <numRef>
              <f>'Auswertung'!$E$3:$E$12</f>
            </numRef>
          </val>
        </ser>
        <ser>
          <idx val="1"/>
          <order val="1"/>
          <tx>
            <strRef>
              <f>'Auswertung'!F2</f>
            </strRef>
          </tx>
          <spPr>
            <a:solidFill xmlns:a="http://schemas.openxmlformats.org/drawingml/2006/main">
              <a:srgbClr val="14B8A6"/>
            </a:solidFill>
            <a:ln xmlns:a="http://schemas.openxmlformats.org/drawingml/2006/main">
              <a:prstDash val="solid"/>
            </a:ln>
          </spPr>
          <cat>
            <numRef>
              <f>'Auswertung'!$D$3:$D$12</f>
            </numRef>
          </cat>
          <val>
            <numRef>
              <f>'Auswertung'!$F$3:$F$12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Objekt</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Kaltmiete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Mieterhöhungen: Zulässig vs. Überschreitung</a:t>
            </a:r>
          </a:p>
        </rich>
      </tx>
    </title>
    <plotArea>
      <pieChart>
        <varyColors val="1"/>
        <ser>
          <idx val="0"/>
          <order val="0"/>
          <tx>
            <strRef>
              <f>'Auswertung'!K30</f>
            </strRef>
          </tx>
          <spPr>
            <a:ln xmlns:a="http://schemas.openxmlformats.org/drawingml/2006/main">
              <a:prstDash val="solid"/>
            </a:ln>
          </spPr>
          <dPt>
            <idx val="0"/>
            <spPr>
              <a:solidFill xmlns:a="http://schemas.openxmlformats.org/drawingml/2006/main">
                <a:srgbClr val="16A34A"/>
              </a:solidFill>
              <a:ln xmlns:a="http://schemas.openxmlformats.org/drawingml/2006/main">
                <a:prstDash val="solid"/>
              </a:ln>
            </spPr>
          </dPt>
          <dPt>
            <idx val="1"/>
            <spPr>
              <a:solidFill xmlns:a="http://schemas.openxmlformats.org/drawingml/2006/main">
                <a:srgbClr val="DC2626"/>
              </a:solidFill>
              <a:ln xmlns:a="http://schemas.openxmlformats.org/drawingml/2006/main">
                <a:prstDash val="solid"/>
              </a:ln>
            </spPr>
          </dPt>
          <cat>
            <numRef>
              <f>'Auswertung'!$J$31:$J$32</f>
            </numRef>
          </cat>
          <val>
            <numRef>
              <f>'Auswertung'!$K$31:$K$32</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0</col>
      <colOff>0</colOff>
      <row>16</row>
      <rowOff>0</rowOff>
    </from>
    <ext cx="6480000" cy="396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9</col>
      <colOff>0</colOff>
      <row>16</row>
      <rowOff>0</rowOff>
    </from>
    <ext cx="5040000" cy="396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T13"/>
  <sheetViews>
    <sheetView workbookViewId="0">
      <pane ySplit="2" topLeftCell="A3" activePane="bottomLeft" state="frozen"/>
      <selection pane="bottomLeft" activeCell="A1" sqref="A1"/>
    </sheetView>
  </sheetViews>
  <sheetFormatPr baseColWidth="8" defaultRowHeight="15"/>
  <cols>
    <col width="10" customWidth="1" min="1" max="1"/>
    <col width="20" customWidth="1" min="2" max="2"/>
    <col width="22" customWidth="1" min="3" max="3"/>
    <col width="8" customWidth="1" min="4" max="4"/>
    <col width="20" customWidth="1" min="5" max="5"/>
    <col width="13" customWidth="1" min="6" max="6"/>
    <col width="18" customWidth="1" min="7" max="7"/>
    <col width="14" customWidth="1" min="8" max="8"/>
    <col width="18" customWidth="1" min="9" max="9"/>
    <col width="14" customWidth="1" min="10" max="10"/>
    <col width="20" customWidth="1" min="11" max="11"/>
    <col width="20" customWidth="1" min="12" max="12"/>
    <col width="20" customWidth="1" min="13" max="13"/>
    <col width="18" customWidth="1" min="14" max="14"/>
    <col width="14" customWidth="1" min="15" max="15"/>
    <col width="14" customWidth="1" min="16" max="16"/>
    <col width="22" customWidth="1" min="17" max="17"/>
    <col width="20" customWidth="1" min="18" max="18"/>
    <col width="18" customWidth="1" min="19" max="19"/>
    <col width="28" customWidth="1" min="20" max="20"/>
  </cols>
  <sheetData>
    <row r="1" ht="30" customHeight="1">
      <c r="A1" s="1" t="inlineStr">
        <is>
          <t>Mieterhöhungsprüfung – Kappungsgrenze &amp; Mietspiegel-Prüfung</t>
        </is>
      </c>
    </row>
    <row r="2" ht="40" customHeight="1">
      <c r="A2" s="2" t="inlineStr">
        <is>
          <t>Objekt-ID</t>
        </is>
      </c>
      <c r="B2" s="2" t="inlineStr">
        <is>
          <t>Mietername</t>
        </is>
      </c>
      <c r="C2" s="2" t="inlineStr">
        <is>
          <t>Straße / Hausnr.</t>
        </is>
      </c>
      <c r="D2" s="2" t="inlineStr">
        <is>
          <t>PLZ</t>
        </is>
      </c>
      <c r="E2" s="2" t="inlineStr">
        <is>
          <t>Ort</t>
        </is>
      </c>
      <c r="F2" s="2" t="inlineStr">
        <is>
          <t>Wohnfläche m²</t>
        </is>
      </c>
      <c r="G2" s="2" t="inlineStr">
        <is>
          <t>Aktuelle Kaltmiete €</t>
        </is>
      </c>
      <c r="H2" s="2" t="inlineStr">
        <is>
          <t>Miete pro m² €</t>
        </is>
      </c>
      <c r="I2" s="2" t="inlineStr">
        <is>
          <t>Letzte Mieterhöhung</t>
        </is>
      </c>
      <c r="J2" s="2" t="inlineStr">
        <is>
          <t>Letzte Erhöhung %</t>
        </is>
      </c>
      <c r="K2" s="2" t="inlineStr">
        <is>
          <t>Zielmiete Mietspiegel €/m²</t>
        </is>
      </c>
      <c r="L2" s="2" t="inlineStr">
        <is>
          <t>Ortsübl. Vergleichsmiete €</t>
        </is>
      </c>
      <c r="M2" s="2" t="inlineStr">
        <is>
          <t>Geplante neue Kaltmiete €</t>
        </is>
      </c>
      <c r="N2" s="2" t="inlineStr">
        <is>
          <t>Mieterhöhung absolut €</t>
        </is>
      </c>
      <c r="O2" s="2" t="inlineStr">
        <is>
          <t>Mieterhöhung %</t>
        </is>
      </c>
      <c r="P2" s="2" t="inlineStr">
        <is>
          <t>Kappungsgrenze %</t>
        </is>
      </c>
      <c r="Q2" s="2" t="inlineStr">
        <is>
          <t>Max. Miete Kappungsgrenze €</t>
        </is>
      </c>
      <c r="R2" s="2" t="inlineStr">
        <is>
          <t>Prüfung Kappungsgrenze</t>
        </is>
      </c>
      <c r="S2" s="2" t="inlineStr">
        <is>
          <t>Prüfung Mietspiegel</t>
        </is>
      </c>
      <c r="T2" s="2" t="inlineStr">
        <is>
          <t>Ergebnis / Hinweis</t>
        </is>
      </c>
    </row>
    <row r="3" ht="18" customHeight="1">
      <c r="A3" s="3" t="inlineStr">
        <is>
          <t>OBJ-001</t>
        </is>
      </c>
      <c r="B3" s="4" t="inlineStr">
        <is>
          <t>Thomas Becker</t>
        </is>
      </c>
      <c r="C3" s="4" t="inlineStr">
        <is>
          <t>Hauptstraße 12</t>
        </is>
      </c>
      <c r="D3" s="3" t="inlineStr">
        <is>
          <t>10115</t>
        </is>
      </c>
      <c r="E3" s="5" t="inlineStr">
        <is>
          <t>Berlin</t>
        </is>
      </c>
      <c r="F3" s="6" t="n">
        <v>68.40000000000001</v>
      </c>
      <c r="G3" s="7" t="n">
        <v>952</v>
      </c>
      <c r="H3" s="8">
        <f>IFERROR(G3/F3,0)</f>
        <v/>
      </c>
      <c r="I3" s="48" t="n">
        <v>45352</v>
      </c>
      <c r="J3" s="10" t="n">
        <v>0.03</v>
      </c>
      <c r="K3" s="7" t="n">
        <v>14.2</v>
      </c>
      <c r="L3" s="11">
        <f>IFERROR(K3*F3,0)</f>
        <v/>
      </c>
      <c r="M3" s="7" t="n">
        <v>1020</v>
      </c>
      <c r="N3" s="8">
        <f>IFERROR(M3-G3,0)</f>
        <v/>
      </c>
      <c r="O3" s="12">
        <f>IFERROR(N3/G3,0)</f>
        <v/>
      </c>
      <c r="P3" s="10" t="n">
        <v>0.15</v>
      </c>
      <c r="Q3" s="8">
        <f>IFERROR(G3*(1+P3),0)</f>
        <v/>
      </c>
      <c r="R3" s="13">
        <f>IF(M3&lt;=Q3,"OK","Überschreitung")</f>
        <v/>
      </c>
      <c r="S3" s="13">
        <f>IF(M3&lt;=L3,"OK","Über Mietspiegel")</f>
        <v/>
      </c>
      <c r="T3" s="13">
        <f>IF(AND(R3="OK",S3="OK"),"Mieterhöhung zulässig","Prüfung / Anpassung erforderlich")</f>
        <v/>
      </c>
    </row>
    <row r="4" ht="18" customHeight="1">
      <c r="A4" s="14" t="inlineStr">
        <is>
          <t>OBJ-002</t>
        </is>
      </c>
      <c r="B4" s="15" t="inlineStr">
        <is>
          <t>Sabine Müller</t>
        </is>
      </c>
      <c r="C4" s="15" t="inlineStr">
        <is>
          <t>Lindenallee 7</t>
        </is>
      </c>
      <c r="D4" s="14" t="inlineStr">
        <is>
          <t>80331</t>
        </is>
      </c>
      <c r="E4" s="16" t="inlineStr">
        <is>
          <t>München</t>
        </is>
      </c>
      <c r="F4" s="17" t="n">
        <v>54.2</v>
      </c>
      <c r="G4" s="7" t="n">
        <v>1150</v>
      </c>
      <c r="H4" s="18">
        <f>IFERROR(G4/F4,0)</f>
        <v/>
      </c>
      <c r="I4" s="48" t="n">
        <v>45444</v>
      </c>
      <c r="J4" s="10" t="n">
        <v>0.025</v>
      </c>
      <c r="K4" s="7" t="n">
        <v>21.5</v>
      </c>
      <c r="L4" s="19">
        <f>IFERROR(K4*F4,0)</f>
        <v/>
      </c>
      <c r="M4" s="7" t="n">
        <v>1225</v>
      </c>
      <c r="N4" s="18">
        <f>IFERROR(M4-G4,0)</f>
        <v/>
      </c>
      <c r="O4" s="20">
        <f>IFERROR(N4/G4,0)</f>
        <v/>
      </c>
      <c r="P4" s="10" t="n">
        <v>0.15</v>
      </c>
      <c r="Q4" s="18">
        <f>IFERROR(G4*(1+P4),0)</f>
        <v/>
      </c>
      <c r="R4" s="21">
        <f>IF(M4&lt;=Q4,"OK","Überschreitung")</f>
        <v/>
      </c>
      <c r="S4" s="21">
        <f>IF(M4&lt;=L4,"OK","Über Mietspiegel")</f>
        <v/>
      </c>
      <c r="T4" s="21">
        <f>IF(AND(R4="OK",S4="OK"),"Mieterhöhung zulässig","Prüfung / Anpassung erforderlich")</f>
        <v/>
      </c>
    </row>
    <row r="5" ht="18" customHeight="1">
      <c r="A5" s="3" t="inlineStr">
        <is>
          <t>OBJ-003</t>
        </is>
      </c>
      <c r="B5" s="4" t="inlineStr">
        <is>
          <t>Andreas Schneider</t>
        </is>
      </c>
      <c r="C5" s="4" t="inlineStr">
        <is>
          <t>Goethestraße 45</t>
        </is>
      </c>
      <c r="D5" s="3" t="inlineStr">
        <is>
          <t>20095</t>
        </is>
      </c>
      <c r="E5" s="5" t="inlineStr">
        <is>
          <t>Hamburg</t>
        </is>
      </c>
      <c r="F5" s="6" t="n">
        <v>72</v>
      </c>
      <c r="G5" s="7" t="n">
        <v>1080</v>
      </c>
      <c r="H5" s="8">
        <f>IFERROR(G5/F5,0)</f>
        <v/>
      </c>
      <c r="I5" s="48" t="n">
        <v>45536</v>
      </c>
      <c r="J5" s="10" t="n">
        <v>0.04</v>
      </c>
      <c r="K5" s="7" t="n">
        <v>15.8</v>
      </c>
      <c r="L5" s="11">
        <f>IFERROR(K5*F5,0)</f>
        <v/>
      </c>
      <c r="M5" s="7" t="n">
        <v>1180</v>
      </c>
      <c r="N5" s="8">
        <f>IFERROR(M5-G5,0)</f>
        <v/>
      </c>
      <c r="O5" s="12">
        <f>IFERROR(N5/G5,0)</f>
        <v/>
      </c>
      <c r="P5" s="10" t="n">
        <v>0.15</v>
      </c>
      <c r="Q5" s="8">
        <f>IFERROR(G5*(1+P5),0)</f>
        <v/>
      </c>
      <c r="R5" s="13">
        <f>IF(M5&lt;=Q5,"OK","Überschreitung")</f>
        <v/>
      </c>
      <c r="S5" s="13">
        <f>IF(M5&lt;=L5,"OK","Über Mietspiegel")</f>
        <v/>
      </c>
      <c r="T5" s="13">
        <f>IF(AND(R5="OK",S5="OK"),"Mieterhöhung zulässig","Prüfung / Anpassung erforderlich")</f>
        <v/>
      </c>
    </row>
    <row r="6" ht="18" customHeight="1">
      <c r="A6" s="14" t="inlineStr">
        <is>
          <t>OBJ-004</t>
        </is>
      </c>
      <c r="B6" s="15" t="inlineStr">
        <is>
          <t>Petra Wagner</t>
        </is>
      </c>
      <c r="C6" s="15" t="inlineStr">
        <is>
          <t>Hansaweg 18</t>
        </is>
      </c>
      <c r="D6" s="14" t="inlineStr">
        <is>
          <t>50667</t>
        </is>
      </c>
      <c r="E6" s="16" t="inlineStr">
        <is>
          <t>Köln</t>
        </is>
      </c>
      <c r="F6" s="17" t="n">
        <v>61.8</v>
      </c>
      <c r="G6" s="7" t="n">
        <v>820</v>
      </c>
      <c r="H6" s="18">
        <f>IFERROR(G6/F6,0)</f>
        <v/>
      </c>
      <c r="I6" s="48" t="n">
        <v>45261</v>
      </c>
      <c r="J6" s="10" t="n">
        <v>0.05</v>
      </c>
      <c r="K6" s="7" t="n">
        <v>13.5</v>
      </c>
      <c r="L6" s="19">
        <f>IFERROR(K6*F6,0)</f>
        <v/>
      </c>
      <c r="M6" s="7" t="n">
        <v>980</v>
      </c>
      <c r="N6" s="18">
        <f>IFERROR(M6-G6,0)</f>
        <v/>
      </c>
      <c r="O6" s="20">
        <f>IFERROR(N6/G6,0)</f>
        <v/>
      </c>
      <c r="P6" s="10" t="n">
        <v>0.2</v>
      </c>
      <c r="Q6" s="18">
        <f>IFERROR(G6*(1+P6),0)</f>
        <v/>
      </c>
      <c r="R6" s="21">
        <f>IF(M6&lt;=Q6,"OK","Überschreitung")</f>
        <v/>
      </c>
      <c r="S6" s="21">
        <f>IF(M6&lt;=L6,"OK","Über Mietspiegel")</f>
        <v/>
      </c>
      <c r="T6" s="21">
        <f>IF(AND(R6="OK",S6="OK"),"Mieterhöhung zulässig","Prüfung / Anpassung erforderlich")</f>
        <v/>
      </c>
    </row>
    <row r="7" ht="18" customHeight="1">
      <c r="A7" s="3" t="inlineStr">
        <is>
          <t>OBJ-005</t>
        </is>
      </c>
      <c r="B7" s="4" t="inlineStr">
        <is>
          <t>Michael Hoffmann</t>
        </is>
      </c>
      <c r="C7" s="4" t="inlineStr">
        <is>
          <t>Wilhelmstraße 9</t>
        </is>
      </c>
      <c r="D7" s="3" t="inlineStr">
        <is>
          <t>60311</t>
        </is>
      </c>
      <c r="E7" s="5" t="inlineStr">
        <is>
          <t>Frankfurt am Main</t>
        </is>
      </c>
      <c r="F7" s="6" t="n">
        <v>49.5</v>
      </c>
      <c r="G7" s="7" t="n">
        <v>890</v>
      </c>
      <c r="H7" s="8">
        <f>IFERROR(G7/F7,0)</f>
        <v/>
      </c>
      <c r="I7" s="48" t="n">
        <v>45292</v>
      </c>
      <c r="J7" s="10" t="n">
        <v>0.03</v>
      </c>
      <c r="K7" s="7" t="n">
        <v>17.9</v>
      </c>
      <c r="L7" s="11">
        <f>IFERROR(K7*F7,0)</f>
        <v/>
      </c>
      <c r="M7" s="7" t="n">
        <v>960</v>
      </c>
      <c r="N7" s="8">
        <f>IFERROR(M7-G7,0)</f>
        <v/>
      </c>
      <c r="O7" s="12">
        <f>IFERROR(N7/G7,0)</f>
        <v/>
      </c>
      <c r="P7" s="10" t="n">
        <v>0.15</v>
      </c>
      <c r="Q7" s="8">
        <f>IFERROR(G7*(1+P7),0)</f>
        <v/>
      </c>
      <c r="R7" s="13">
        <f>IF(M7&lt;=Q7,"OK","Überschreitung")</f>
        <v/>
      </c>
      <c r="S7" s="13">
        <f>IF(M7&lt;=L7,"OK","Über Mietspiegel")</f>
        <v/>
      </c>
      <c r="T7" s="13">
        <f>IF(AND(R7="OK",S7="OK"),"Mieterhöhung zulässig","Prüfung / Anpassung erforderlich")</f>
        <v/>
      </c>
    </row>
    <row r="8" ht="18" customHeight="1">
      <c r="A8" s="14" t="inlineStr">
        <is>
          <t>OBJ-006</t>
        </is>
      </c>
      <c r="B8" s="15" t="inlineStr">
        <is>
          <t>Julia Richter</t>
        </is>
      </c>
      <c r="C8" s="15" t="inlineStr">
        <is>
          <t>Parkstraße 22</t>
        </is>
      </c>
      <c r="D8" s="14" t="inlineStr">
        <is>
          <t>70173</t>
        </is>
      </c>
      <c r="E8" s="16" t="inlineStr">
        <is>
          <t>Stuttgart</t>
        </is>
      </c>
      <c r="F8" s="17" t="n">
        <v>83.09999999999999</v>
      </c>
      <c r="G8" s="7" t="n">
        <v>1320</v>
      </c>
      <c r="H8" s="18">
        <f>IFERROR(G8/F8,0)</f>
        <v/>
      </c>
      <c r="I8" s="48" t="n">
        <v>46023</v>
      </c>
      <c r="J8" s="10" t="n">
        <v>0.06</v>
      </c>
      <c r="K8" s="7" t="n">
        <v>16.4</v>
      </c>
      <c r="L8" s="19">
        <f>IFERROR(K8*F8,0)</f>
        <v/>
      </c>
      <c r="M8" s="7" t="n">
        <v>1520</v>
      </c>
      <c r="N8" s="18">
        <f>IFERROR(M8-G8,0)</f>
        <v/>
      </c>
      <c r="O8" s="20">
        <f>IFERROR(N8/G8,0)</f>
        <v/>
      </c>
      <c r="P8" s="10" t="n">
        <v>0.15</v>
      </c>
      <c r="Q8" s="18">
        <f>IFERROR(G8*(1+P8),0)</f>
        <v/>
      </c>
      <c r="R8" s="21">
        <f>IF(M8&lt;=Q8,"OK","Überschreitung")</f>
        <v/>
      </c>
      <c r="S8" s="21">
        <f>IF(M8&lt;=L8,"OK","Über Mietspiegel")</f>
        <v/>
      </c>
      <c r="T8" s="21">
        <f>IF(AND(R8="OK",S8="OK"),"Mieterhöhung zulässig","Prüfung / Anpassung erforderlich")</f>
        <v/>
      </c>
    </row>
    <row r="9" ht="18" customHeight="1">
      <c r="A9" s="3" t="inlineStr">
        <is>
          <t>OBJ-007</t>
        </is>
      </c>
      <c r="B9" s="4" t="inlineStr">
        <is>
          <t>Stefan Weber</t>
        </is>
      </c>
      <c r="C9" s="4" t="inlineStr">
        <is>
          <t>Bahnhofsplatz 4</t>
        </is>
      </c>
      <c r="D9" s="3" t="inlineStr">
        <is>
          <t>40210</t>
        </is>
      </c>
      <c r="E9" s="5" t="inlineStr">
        <is>
          <t>Düsseldorf</t>
        </is>
      </c>
      <c r="F9" s="6" t="n">
        <v>57.6</v>
      </c>
      <c r="G9" s="7" t="n">
        <v>780</v>
      </c>
      <c r="H9" s="8">
        <f>IFERROR(G9/F9,0)</f>
        <v/>
      </c>
      <c r="I9" s="48" t="n">
        <v>45809</v>
      </c>
      <c r="J9" s="10" t="n">
        <v>0.04</v>
      </c>
      <c r="K9" s="7" t="n">
        <v>13.8</v>
      </c>
      <c r="L9" s="11">
        <f>IFERROR(K9*F9,0)</f>
        <v/>
      </c>
      <c r="M9" s="7" t="n">
        <v>900</v>
      </c>
      <c r="N9" s="8">
        <f>IFERROR(M9-G9,0)</f>
        <v/>
      </c>
      <c r="O9" s="12">
        <f>IFERROR(N9/G9,0)</f>
        <v/>
      </c>
      <c r="P9" s="10" t="n">
        <v>0.2</v>
      </c>
      <c r="Q9" s="8">
        <f>IFERROR(G9*(1+P9),0)</f>
        <v/>
      </c>
      <c r="R9" s="13">
        <f>IF(M9&lt;=Q9,"OK","Überschreitung")</f>
        <v/>
      </c>
      <c r="S9" s="13">
        <f>IF(M9&lt;=L9,"OK","Über Mietspiegel")</f>
        <v/>
      </c>
      <c r="T9" s="13">
        <f>IF(AND(R9="OK",S9="OK"),"Mieterhöhung zulässig","Prüfung / Anpassung erforderlich")</f>
        <v/>
      </c>
    </row>
    <row r="10" ht="18" customHeight="1">
      <c r="A10" s="14" t="inlineStr">
        <is>
          <t>OBJ-008</t>
        </is>
      </c>
      <c r="B10" s="15" t="inlineStr">
        <is>
          <t>Claudia Fischer</t>
        </is>
      </c>
      <c r="C10" s="15" t="inlineStr">
        <is>
          <t>Karl-Marx-Allee 88</t>
        </is>
      </c>
      <c r="D10" s="14" t="inlineStr">
        <is>
          <t>04109</t>
        </is>
      </c>
      <c r="E10" s="16" t="inlineStr">
        <is>
          <t>Leipzig</t>
        </is>
      </c>
      <c r="F10" s="17" t="n">
        <v>66.3</v>
      </c>
      <c r="G10" s="7" t="n">
        <v>650</v>
      </c>
      <c r="H10" s="18">
        <f>IFERROR(G10/F10,0)</f>
        <v/>
      </c>
      <c r="I10" s="48" t="n">
        <v>45901</v>
      </c>
      <c r="J10" s="10" t="n">
        <v>0.02</v>
      </c>
      <c r="K10" s="7" t="n">
        <v>9.5</v>
      </c>
      <c r="L10" s="19">
        <f>IFERROR(K10*F10,0)</f>
        <v/>
      </c>
      <c r="M10" s="7" t="n">
        <v>760</v>
      </c>
      <c r="N10" s="18">
        <f>IFERROR(M10-G10,0)</f>
        <v/>
      </c>
      <c r="O10" s="20">
        <f>IFERROR(N10/G10,0)</f>
        <v/>
      </c>
      <c r="P10" s="10" t="n">
        <v>0.2</v>
      </c>
      <c r="Q10" s="18">
        <f>IFERROR(G10*(1+P10),0)</f>
        <v/>
      </c>
      <c r="R10" s="21">
        <f>IF(M10&lt;=Q10,"OK","Überschreitung")</f>
        <v/>
      </c>
      <c r="S10" s="21">
        <f>IF(M10&lt;=L10,"OK","Über Mietspiegel")</f>
        <v/>
      </c>
      <c r="T10" s="21">
        <f>IF(AND(R10="OK",S10="OK"),"Mieterhöhung zulässig","Prüfung / Anpassung erforderlich")</f>
        <v/>
      </c>
    </row>
    <row r="11" ht="18" customHeight="1">
      <c r="A11" s="3" t="inlineStr">
        <is>
          <t>OBJ-009</t>
        </is>
      </c>
      <c r="B11" s="4" t="inlineStr">
        <is>
          <t>Markus Bauer</t>
        </is>
      </c>
      <c r="C11" s="4" t="inlineStr">
        <is>
          <t>Albertstraße 31</t>
        </is>
      </c>
      <c r="D11" s="3" t="inlineStr">
        <is>
          <t>01097</t>
        </is>
      </c>
      <c r="E11" s="5" t="inlineStr">
        <is>
          <t>Dresden</t>
        </is>
      </c>
      <c r="F11" s="6" t="n">
        <v>74.8</v>
      </c>
      <c r="G11" s="7" t="n">
        <v>720</v>
      </c>
      <c r="H11" s="8">
        <f>IFERROR(G11/F11,0)</f>
        <v/>
      </c>
      <c r="I11" s="48" t="n">
        <v>45962</v>
      </c>
      <c r="J11" s="10" t="n">
        <v>0.03</v>
      </c>
      <c r="K11" s="7" t="n">
        <v>10.2</v>
      </c>
      <c r="L11" s="11">
        <f>IFERROR(K11*F11,0)</f>
        <v/>
      </c>
      <c r="M11" s="7" t="n">
        <v>870</v>
      </c>
      <c r="N11" s="8">
        <f>IFERROR(M11-G11,0)</f>
        <v/>
      </c>
      <c r="O11" s="12">
        <f>IFERROR(N11/G11,0)</f>
        <v/>
      </c>
      <c r="P11" s="10" t="n">
        <v>0.2</v>
      </c>
      <c r="Q11" s="8">
        <f>IFERROR(G11*(1+P11),0)</f>
        <v/>
      </c>
      <c r="R11" s="13">
        <f>IF(M11&lt;=Q11,"OK","Überschreitung")</f>
        <v/>
      </c>
      <c r="S11" s="13">
        <f>IF(M11&lt;=L11,"OK","Über Mietspiegel")</f>
        <v/>
      </c>
      <c r="T11" s="13">
        <f>IF(AND(R11="OK",S11="OK"),"Mieterhöhung zulässig","Prüfung / Anpassung erforderlich")</f>
        <v/>
      </c>
    </row>
    <row r="12" ht="18" customHeight="1">
      <c r="A12" s="14" t="inlineStr">
        <is>
          <t>OBJ-010</t>
        </is>
      </c>
      <c r="B12" s="15" t="inlineStr">
        <is>
          <t>Nicole Schulz</t>
        </is>
      </c>
      <c r="C12" s="15" t="inlineStr">
        <is>
          <t>Berliner Ring 14</t>
        </is>
      </c>
      <c r="D12" s="14" t="inlineStr">
        <is>
          <t>30159</t>
        </is>
      </c>
      <c r="E12" s="16" t="inlineStr">
        <is>
          <t>Hannover</t>
        </is>
      </c>
      <c r="F12" s="17" t="n">
        <v>58.9</v>
      </c>
      <c r="G12" s="7" t="n">
        <v>710</v>
      </c>
      <c r="H12" s="18">
        <f>IFERROR(G12/F12,0)</f>
        <v/>
      </c>
      <c r="I12" s="48" t="n">
        <v>46054</v>
      </c>
      <c r="J12" s="10" t="n">
        <v>0.025</v>
      </c>
      <c r="K12" s="7" t="n">
        <v>11.8</v>
      </c>
      <c r="L12" s="19">
        <f>IFERROR(K12*F12,0)</f>
        <v/>
      </c>
      <c r="M12" s="7" t="n">
        <v>840</v>
      </c>
      <c r="N12" s="18">
        <f>IFERROR(M12-G12,0)</f>
        <v/>
      </c>
      <c r="O12" s="20">
        <f>IFERROR(N12/G12,0)</f>
        <v/>
      </c>
      <c r="P12" s="10" t="n">
        <v>0.2</v>
      </c>
      <c r="Q12" s="18">
        <f>IFERROR(G12*(1+P12),0)</f>
        <v/>
      </c>
      <c r="R12" s="21">
        <f>IF(M12&lt;=Q12,"OK","Überschreitung")</f>
        <v/>
      </c>
      <c r="S12" s="21">
        <f>IF(M12&lt;=L12,"OK","Über Mietspiegel")</f>
        <v/>
      </c>
      <c r="T12" s="21">
        <f>IF(AND(R12="OK",S12="OK"),"Mieterhöhung zulässig","Prüfung / Anpassung erforderlich")</f>
        <v/>
      </c>
    </row>
    <row r="13">
      <c r="A13" s="22" t="inlineStr">
        <is>
          <t>Gesamt / Durchschnitt</t>
        </is>
      </c>
      <c r="B13" s="23" t="n"/>
      <c r="C13" s="23" t="n"/>
      <c r="D13" s="23" t="n"/>
      <c r="E13" s="23" t="n"/>
      <c r="F13" s="23" t="n"/>
      <c r="G13" s="24">
        <f>SUM(G3:G12)</f>
        <v/>
      </c>
      <c r="H13" s="24">
        <f>IFERROR(AVERAGE(H3:H12),0)</f>
        <v/>
      </c>
      <c r="I13" s="23" t="n"/>
      <c r="J13" s="23" t="n"/>
      <c r="K13" s="23" t="n"/>
      <c r="L13" s="23" t="n"/>
      <c r="M13" s="24">
        <f>SUM(M3:M12)</f>
        <v/>
      </c>
      <c r="N13" s="24">
        <f>SUM(N3:N12)</f>
        <v/>
      </c>
      <c r="O13" s="25">
        <f>IFERROR(AVERAGE(O3:O12),0)</f>
        <v/>
      </c>
      <c r="P13" s="23" t="n"/>
      <c r="Q13" s="23" t="n"/>
      <c r="R13" s="23" t="n"/>
      <c r="S13" s="23" t="n"/>
      <c r="T13" s="23" t="n"/>
    </row>
  </sheetData>
  <mergeCells count="1">
    <mergeCell ref="A1:T1"/>
  </mergeCells>
  <conditionalFormatting sqref="R3:R12">
    <cfRule type="expression" priority="1" dxfId="0" stopIfTrue="1">
      <formula>R3="OK"</formula>
    </cfRule>
    <cfRule type="expression" priority="2" dxfId="1" stopIfTrue="1">
      <formula>R3="Überschreitung"</formula>
    </cfRule>
  </conditionalFormatting>
  <conditionalFormatting sqref="S3:S12">
    <cfRule type="expression" priority="3" dxfId="0" stopIfTrue="1">
      <formula>S3="OK"</formula>
    </cfRule>
    <cfRule type="expression" priority="4" dxfId="1" stopIfTrue="1">
      <formula>S3="Über Mietspiegel"</formula>
    </cfRule>
  </conditionalFormatting>
  <conditionalFormatting sqref="T3:T12">
    <cfRule type="expression" priority="5" dxfId="0" stopIfTrue="1">
      <formula>T3="Mieterhöhung zulässig"</formula>
    </cfRule>
    <cfRule type="expression" priority="6" dxfId="1" stopIfTrue="1">
      <formula>T3="Prüfung / Anpassung erforderlich"</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14"/>
  <sheetViews>
    <sheetView workbookViewId="0">
      <selection activeCell="A1" sqref="A1"/>
    </sheetView>
  </sheetViews>
  <sheetFormatPr baseColWidth="8" defaultRowHeight="15"/>
  <cols>
    <col width="22" customWidth="1" min="1" max="1"/>
    <col width="22" customWidth="1" min="2" max="2"/>
    <col width="16" customWidth="1" min="3" max="3"/>
    <col width="16" customWidth="1" min="4" max="4"/>
    <col width="20" customWidth="1" min="5" max="5"/>
    <col width="14" customWidth="1" min="6" max="6"/>
    <col width="14" customWidth="1" min="7" max="7"/>
    <col width="40" customWidth="1" min="8" max="8"/>
  </cols>
  <sheetData>
    <row r="1" ht="28" customHeight="1">
      <c r="A1" s="26" t="inlineStr">
        <is>
          <t>Mietspiegel &amp; Rechtsgrenzen – Referenztabelle</t>
        </is>
      </c>
    </row>
    <row r="2" ht="36" customHeight="1">
      <c r="A2" s="2" t="inlineStr">
        <is>
          <t>Stadt</t>
        </is>
      </c>
      <c r="B2" s="2" t="inlineStr">
        <is>
          <t>Gebietskategorie</t>
        </is>
      </c>
      <c r="C2" s="2" t="inlineStr">
        <is>
          <t>Kappungsgrenze %</t>
        </is>
      </c>
      <c r="D2" s="2" t="inlineStr">
        <is>
          <t>Mietspiegel €/m²</t>
        </is>
      </c>
      <c r="E2" s="2" t="inlineStr">
        <is>
          <t>Stichtag Mietspiegel</t>
        </is>
      </c>
      <c r="F2" s="2" t="inlineStr">
        <is>
          <t>Gültig ab</t>
        </is>
      </c>
      <c r="G2" s="2" t="inlineStr">
        <is>
          <t>Gültig bis</t>
        </is>
      </c>
      <c r="H2" s="2" t="inlineStr">
        <is>
          <t>Hinweis</t>
        </is>
      </c>
    </row>
    <row r="3" ht="18" customHeight="1">
      <c r="A3" s="5" t="inlineStr">
        <is>
          <t>Berlin</t>
        </is>
      </c>
      <c r="B3" s="5" t="inlineStr">
        <is>
          <t>Angespannter Markt</t>
        </is>
      </c>
      <c r="C3" s="12" t="n">
        <v>0.15</v>
      </c>
      <c r="D3" s="11" t="n">
        <v>14.2</v>
      </c>
      <c r="E3" s="49" t="n">
        <v>46023</v>
      </c>
      <c r="F3" s="50" t="n">
        <v>46023</v>
      </c>
      <c r="G3" s="50" t="n">
        <v>46752</v>
      </c>
      <c r="H3" s="5" t="inlineStr">
        <is>
          <t>§ 558 Abs. 3 Satz 2 BGB gilt</t>
        </is>
      </c>
    </row>
    <row r="4" ht="18" customHeight="1">
      <c r="A4" s="16" t="inlineStr">
        <is>
          <t>München</t>
        </is>
      </c>
      <c r="B4" s="16" t="inlineStr">
        <is>
          <t>Angespannter Markt</t>
        </is>
      </c>
      <c r="C4" s="20" t="n">
        <v>0.15</v>
      </c>
      <c r="D4" s="19" t="n">
        <v>21.5</v>
      </c>
      <c r="E4" s="51" t="n">
        <v>46023</v>
      </c>
      <c r="F4" s="50" t="n">
        <v>46023</v>
      </c>
      <c r="G4" s="50" t="n">
        <v>46752</v>
      </c>
      <c r="H4" s="16" t="inlineStr">
        <is>
          <t>Höchste Mietpreise in DE</t>
        </is>
      </c>
    </row>
    <row r="5" ht="18" customHeight="1">
      <c r="A5" s="5" t="inlineStr">
        <is>
          <t>Hamburg</t>
        </is>
      </c>
      <c r="B5" s="5" t="inlineStr">
        <is>
          <t>Angespannter Markt</t>
        </is>
      </c>
      <c r="C5" s="12" t="n">
        <v>0.15</v>
      </c>
      <c r="D5" s="11" t="n">
        <v>15.8</v>
      </c>
      <c r="E5" s="49" t="n">
        <v>46082</v>
      </c>
      <c r="F5" s="50" t="n">
        <v>46082</v>
      </c>
      <c r="G5" s="50" t="n">
        <v>46811</v>
      </c>
      <c r="H5" s="5" t="inlineStr">
        <is>
          <t>Qualifizierter Mietspiegel</t>
        </is>
      </c>
    </row>
    <row r="6" ht="18" customHeight="1">
      <c r="A6" s="16" t="inlineStr">
        <is>
          <t>Köln</t>
        </is>
      </c>
      <c r="B6" s="16" t="inlineStr">
        <is>
          <t>Angespannter Markt</t>
        </is>
      </c>
      <c r="C6" s="20" t="n">
        <v>0.2</v>
      </c>
      <c r="D6" s="19" t="n">
        <v>13.5</v>
      </c>
      <c r="E6" s="51" t="n">
        <v>46023</v>
      </c>
      <c r="F6" s="50" t="n">
        <v>46023</v>
      </c>
      <c r="G6" s="50" t="n">
        <v>46752</v>
      </c>
      <c r="H6" s="16" t="inlineStr">
        <is>
          <t>Kappungsgrenze 20 % (§ 558 Abs. 3 S. 1)</t>
        </is>
      </c>
    </row>
    <row r="7" ht="18" customHeight="1">
      <c r="A7" s="5" t="inlineStr">
        <is>
          <t>Frankfurt am Main</t>
        </is>
      </c>
      <c r="B7" s="5" t="inlineStr">
        <is>
          <t>Angespannter Markt</t>
        </is>
      </c>
      <c r="C7" s="12" t="n">
        <v>0.15</v>
      </c>
      <c r="D7" s="11" t="n">
        <v>17.9</v>
      </c>
      <c r="E7" s="49" t="n">
        <v>46054</v>
      </c>
      <c r="F7" s="50" t="n">
        <v>46054</v>
      </c>
      <c r="G7" s="50" t="n">
        <v>46783</v>
      </c>
      <c r="H7" s="5" t="inlineStr">
        <is>
          <t>Einfacher Mietspiegel</t>
        </is>
      </c>
    </row>
    <row r="8" ht="18" customHeight="1">
      <c r="A8" s="16" t="inlineStr">
        <is>
          <t>Stuttgart</t>
        </is>
      </c>
      <c r="B8" s="16" t="inlineStr">
        <is>
          <t>Angespannter Markt</t>
        </is>
      </c>
      <c r="C8" s="20" t="n">
        <v>0.15</v>
      </c>
      <c r="D8" s="19" t="n">
        <v>16.4</v>
      </c>
      <c r="E8" s="51" t="n">
        <v>46023</v>
      </c>
      <c r="F8" s="50" t="n">
        <v>46023</v>
      </c>
      <c r="G8" s="50" t="n">
        <v>46752</v>
      </c>
      <c r="H8" s="16" t="inlineStr">
        <is>
          <t>Qualifizierter Mietspiegel</t>
        </is>
      </c>
    </row>
    <row r="9" ht="18" customHeight="1">
      <c r="A9" s="5" t="inlineStr">
        <is>
          <t>Düsseldorf</t>
        </is>
      </c>
      <c r="B9" s="5" t="inlineStr">
        <is>
          <t>Regulärer Markt</t>
        </is>
      </c>
      <c r="C9" s="12" t="n">
        <v>0.2</v>
      </c>
      <c r="D9" s="11" t="n">
        <v>13.8</v>
      </c>
      <c r="E9" s="49" t="n">
        <v>46023</v>
      </c>
      <c r="F9" s="50" t="n">
        <v>46023</v>
      </c>
      <c r="G9" s="50" t="n">
        <v>46752</v>
      </c>
      <c r="H9" s="5" t="inlineStr">
        <is>
          <t>Kappungsgrenze 20 %</t>
        </is>
      </c>
    </row>
    <row r="10" ht="18" customHeight="1">
      <c r="A10" s="16" t="inlineStr">
        <is>
          <t>Leipzig</t>
        </is>
      </c>
      <c r="B10" s="16" t="inlineStr">
        <is>
          <t>Regulärer Markt</t>
        </is>
      </c>
      <c r="C10" s="20" t="n">
        <v>0.2</v>
      </c>
      <c r="D10" s="19" t="n">
        <v>9.5</v>
      </c>
      <c r="E10" s="51" t="n">
        <v>46023</v>
      </c>
      <c r="F10" s="50" t="n">
        <v>46023</v>
      </c>
      <c r="G10" s="50" t="n">
        <v>46752</v>
      </c>
      <c r="H10" s="16" t="inlineStr">
        <is>
          <t>Miete deutlich unter Bundesdurchschnitt</t>
        </is>
      </c>
    </row>
    <row r="11" ht="18" customHeight="1">
      <c r="A11" s="5" t="inlineStr">
        <is>
          <t>Dresden</t>
        </is>
      </c>
      <c r="B11" s="5" t="inlineStr">
        <is>
          <t>Regulärer Markt</t>
        </is>
      </c>
      <c r="C11" s="12" t="n">
        <v>0.2</v>
      </c>
      <c r="D11" s="11" t="n">
        <v>10.2</v>
      </c>
      <c r="E11" s="49" t="n">
        <v>46023</v>
      </c>
      <c r="F11" s="50" t="n">
        <v>46023</v>
      </c>
      <c r="G11" s="50" t="n">
        <v>46752</v>
      </c>
      <c r="H11" s="5" t="inlineStr">
        <is>
          <t>Einfacher Mietspiegel</t>
        </is>
      </c>
    </row>
    <row r="12" ht="18" customHeight="1">
      <c r="A12" s="16" t="inlineStr">
        <is>
          <t>Hannover</t>
        </is>
      </c>
      <c r="B12" s="16" t="inlineStr">
        <is>
          <t>Regulärer Markt</t>
        </is>
      </c>
      <c r="C12" s="20" t="n">
        <v>0.2</v>
      </c>
      <c r="D12" s="19" t="n">
        <v>11.8</v>
      </c>
      <c r="E12" s="51" t="n">
        <v>46023</v>
      </c>
      <c r="F12" s="50" t="n">
        <v>46023</v>
      </c>
      <c r="G12" s="50" t="n">
        <v>46752</v>
      </c>
      <c r="H12" s="16" t="inlineStr">
        <is>
          <t>Kappungsgrenze 20 %</t>
        </is>
      </c>
    </row>
    <row r="13"/>
    <row r="14" ht="36" customHeight="1">
      <c r="A14" s="23" t="inlineStr">
        <is>
          <t>Rechtliche Grundlage:</t>
        </is>
      </c>
      <c r="B14" s="30" t="inlineStr">
        <is>
          <t>§ 558 BGB: Mieterhöhung bis zur ortsüblichen Vergleichsmiete. § 558 Abs. 3 BGB: Kappungsgrenze 20 % (allgemein) bzw. 15 % in angespannten Wohnungsmärkten (Landesverordnung). Erhöhung nur alle 15 Monate zulässig (§ 558 Abs. 1 Satz 2 BGB).</t>
        </is>
      </c>
      <c r="C14" s="52" t="n"/>
      <c r="D14" s="52" t="n"/>
      <c r="E14" s="52" t="n"/>
      <c r="F14" s="52" t="n"/>
      <c r="G14" s="52" t="n"/>
      <c r="H14" s="53" t="n"/>
    </row>
  </sheetData>
  <mergeCells count="2">
    <mergeCell ref="A1:H1"/>
    <mergeCell ref="B14:H14"/>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K32"/>
  <sheetViews>
    <sheetView workbookViewId="0">
      <selection activeCell="A1" sqref="A1"/>
    </sheetView>
  </sheetViews>
  <sheetFormatPr baseColWidth="8" defaultRowHeight="15"/>
  <cols>
    <col width="40" customWidth="1" min="1" max="1"/>
    <col width="20" customWidth="1" min="2" max="2"/>
    <col width="12" customWidth="1" min="4" max="4"/>
    <col width="18" customWidth="1" min="5" max="5"/>
    <col width="18" customWidth="1" min="6" max="6"/>
    <col width="14" customWidth="1" min="7" max="7"/>
    <col width="30" customWidth="1" min="10" max="10"/>
    <col width="12" customWidth="1" min="11" max="11"/>
  </cols>
  <sheetData>
    <row r="1" ht="30" customHeight="1">
      <c r="A1" s="1" t="inlineStr">
        <is>
          <t>Auswertung – Mieterhöhungsprüfung Dashboard</t>
        </is>
      </c>
    </row>
    <row r="2">
      <c r="D2" s="31" t="inlineStr">
        <is>
          <t>Objekt-ID</t>
        </is>
      </c>
      <c r="E2" s="31" t="inlineStr">
        <is>
          <t>Aktuelle Kaltmiete €</t>
        </is>
      </c>
      <c r="F2" s="31" t="inlineStr">
        <is>
          <t>Geplante Kaltmiete €</t>
        </is>
      </c>
      <c r="G2" s="31" t="inlineStr">
        <is>
          <t>Erhöhung %</t>
        </is>
      </c>
    </row>
    <row r="3" ht="30" customHeight="1">
      <c r="A3" s="2" t="inlineStr">
        <is>
          <t>Kennzahl</t>
        </is>
      </c>
      <c r="B3" s="2" t="inlineStr">
        <is>
          <t>Wert</t>
        </is>
      </c>
      <c r="D3" s="32">
        <f>Mieterhöhungsprüfung!A3</f>
        <v/>
      </c>
      <c r="E3" s="33">
        <f>Mieterhöhungsprüfung!G3</f>
        <v/>
      </c>
      <c r="F3" s="33">
        <f>Mieterhöhungsprüfung!M3</f>
        <v/>
      </c>
      <c r="G3" s="34">
        <f>Mieterhöhungsprüfung!O3</f>
        <v/>
      </c>
    </row>
    <row r="4" ht="18" customHeight="1">
      <c r="A4" s="16" t="inlineStr">
        <is>
          <t>Anzahl geprüfter Wohnungen</t>
        </is>
      </c>
      <c r="B4" s="35">
        <f>COUNTA('Mieterhöhungsprüfung'!A3:A12)</f>
        <v/>
      </c>
      <c r="D4" s="32">
        <f>Mieterhöhungsprüfung!A4</f>
        <v/>
      </c>
      <c r="E4" s="33">
        <f>Mieterhöhungsprüfung!G4</f>
        <v/>
      </c>
      <c r="F4" s="33">
        <f>Mieterhöhungsprüfung!M4</f>
        <v/>
      </c>
      <c r="G4" s="34">
        <f>Mieterhöhungsprüfung!O4</f>
        <v/>
      </c>
    </row>
    <row r="5" ht="18" customHeight="1">
      <c r="A5" s="5" t="inlineStr">
        <is>
          <t>Anzahl zulässiger Mieterhöhungen</t>
        </is>
      </c>
      <c r="B5" s="36">
        <f>COUNTIF('Mieterhöhungsprüfung'!T3:T12,"Mieterhöhung zulässig")</f>
        <v/>
      </c>
      <c r="D5" s="32">
        <f>Mieterhöhungsprüfung!A5</f>
        <v/>
      </c>
      <c r="E5" s="33">
        <f>Mieterhöhungsprüfung!G5</f>
        <v/>
      </c>
      <c r="F5" s="33">
        <f>Mieterhöhungsprüfung!M5</f>
        <v/>
      </c>
      <c r="G5" s="34">
        <f>Mieterhöhungsprüfung!O5</f>
        <v/>
      </c>
    </row>
    <row r="6" ht="18" customHeight="1">
      <c r="A6" s="16" t="inlineStr">
        <is>
          <t>Anzahl Überschreitungen Kappungsgrenze</t>
        </is>
      </c>
      <c r="B6" s="35">
        <f>COUNTIF('Mieterhöhungsprüfung'!R3:R12,"Überschreitung")</f>
        <v/>
      </c>
      <c r="D6" s="32">
        <f>Mieterhöhungsprüfung!A6</f>
        <v/>
      </c>
      <c r="E6" s="33">
        <f>Mieterhöhungsprüfung!G6</f>
        <v/>
      </c>
      <c r="F6" s="33">
        <f>Mieterhöhungsprüfung!M6</f>
        <v/>
      </c>
      <c r="G6" s="34">
        <f>Mieterhöhungsprüfung!O6</f>
        <v/>
      </c>
    </row>
    <row r="7" ht="18" customHeight="1">
      <c r="A7" s="5" t="inlineStr">
        <is>
          <t>Anzahl über Mietspiegel</t>
        </is>
      </c>
      <c r="B7" s="36">
        <f>COUNTIF('Mieterhöhungsprüfung'!S3:S12,"Über Mietspiegel")</f>
        <v/>
      </c>
      <c r="D7" s="32">
        <f>Mieterhöhungsprüfung!A7</f>
        <v/>
      </c>
      <c r="E7" s="33">
        <f>Mieterhöhungsprüfung!G7</f>
        <v/>
      </c>
      <c r="F7" s="33">
        <f>Mieterhöhungsprüfung!M7</f>
        <v/>
      </c>
      <c r="G7" s="34">
        <f>Mieterhöhungsprüfung!O7</f>
        <v/>
      </c>
    </row>
    <row r="8" ht="18" customHeight="1">
      <c r="A8" s="16" t="inlineStr">
        <is>
          <t>Erfolgsquote (zulässig)</t>
        </is>
      </c>
      <c r="B8" s="37">
        <f>IFERROR(B4/B3,0)</f>
        <v/>
      </c>
      <c r="D8" s="32">
        <f>Mieterhöhungsprüfung!A8</f>
        <v/>
      </c>
      <c r="E8" s="33">
        <f>Mieterhöhungsprüfung!G8</f>
        <v/>
      </c>
      <c r="F8" s="33">
        <f>Mieterhöhungsprüfung!M8</f>
        <v/>
      </c>
      <c r="G8" s="34">
        <f>Mieterhöhungsprüfung!O8</f>
        <v/>
      </c>
    </row>
    <row r="9" ht="18" customHeight="1">
      <c r="A9" s="5" t="inlineStr">
        <is>
          <t>Ø Mieterhöhung in %</t>
        </is>
      </c>
      <c r="B9" s="38">
        <f>IFERROR(AVERAGE('Mieterhöhungsprüfung'!O3:O12),0)</f>
        <v/>
      </c>
      <c r="D9" s="32">
        <f>Mieterhöhungsprüfung!A9</f>
        <v/>
      </c>
      <c r="E9" s="33">
        <f>Mieterhöhungsprüfung!G9</f>
        <v/>
      </c>
      <c r="F9" s="33">
        <f>Mieterhöhungsprüfung!M9</f>
        <v/>
      </c>
      <c r="G9" s="34">
        <f>Mieterhöhungsprüfung!O9</f>
        <v/>
      </c>
    </row>
    <row r="10" ht="18" customHeight="1">
      <c r="A10" s="16" t="inlineStr">
        <is>
          <t>Ø Aktuelle Miete pro m²</t>
        </is>
      </c>
      <c r="B10" s="39">
        <f>IFERROR(AVERAGE('Mieterhöhungsprüfung'!H3:H12),0)</f>
        <v/>
      </c>
      <c r="D10" s="32">
        <f>Mieterhöhungsprüfung!A10</f>
        <v/>
      </c>
      <c r="E10" s="33">
        <f>Mieterhöhungsprüfung!G10</f>
        <v/>
      </c>
      <c r="F10" s="33">
        <f>Mieterhöhungsprüfung!M10</f>
        <v/>
      </c>
      <c r="G10" s="34">
        <f>Mieterhöhungsprüfung!O10</f>
        <v/>
      </c>
    </row>
    <row r="11" ht="18" customHeight="1">
      <c r="A11" s="5" t="inlineStr">
        <is>
          <t>Gesamte zusätzliche Monatsmiete €</t>
        </is>
      </c>
      <c r="B11" s="40">
        <f>IFERROR(SUM('Mieterhöhungsprüfung'!N3:N12),0)</f>
        <v/>
      </c>
      <c r="D11" s="32">
        <f>Mieterhöhungsprüfung!A11</f>
        <v/>
      </c>
      <c r="E11" s="33">
        <f>Mieterhöhungsprüfung!G11</f>
        <v/>
      </c>
      <c r="F11" s="33">
        <f>Mieterhöhungsprüfung!M11</f>
        <v/>
      </c>
      <c r="G11" s="34">
        <f>Mieterhöhungsprüfung!O11</f>
        <v/>
      </c>
    </row>
    <row r="12" ht="18" customHeight="1">
      <c r="A12" s="16" t="inlineStr">
        <is>
          <t>Höchste geplante Erhöhung absolut €</t>
        </is>
      </c>
      <c r="B12" s="39">
        <f>IFERROR(MAX('Mieterhöhungsprüfung'!N3:N12),0)</f>
        <v/>
      </c>
      <c r="D12" s="32">
        <f>Mieterhöhungsprüfung!A12</f>
        <v/>
      </c>
      <c r="E12" s="33">
        <f>Mieterhöhungsprüfung!G12</f>
        <v/>
      </c>
      <c r="F12" s="33">
        <f>Mieterhöhungsprüfung!M12</f>
        <v/>
      </c>
      <c r="G12" s="34">
        <f>Mieterhöhungsprüfung!O12</f>
        <v/>
      </c>
    </row>
    <row r="13" ht="18" customHeight="1">
      <c r="A13" s="5" t="inlineStr">
        <is>
          <t>Niedrigste aktuelle Kaltmiete €</t>
        </is>
      </c>
      <c r="B13" s="40">
        <f>IFERROR(MIN('Mieterhöhungsprüfung'!G3:G12),0)</f>
        <v/>
      </c>
    </row>
    <row r="14" ht="18" customHeight="1">
      <c r="A14" s="16" t="inlineStr">
        <is>
          <t>Höchste aktuelle Kaltmiete €</t>
        </is>
      </c>
      <c r="B14" s="39">
        <f>IFERROR(MAX('Mieterhöhungsprüfung'!G3:G12),0)</f>
        <v/>
      </c>
    </row>
    <row r="15" ht="18" customHeight="1">
      <c r="A15" s="5" t="inlineStr">
        <is>
          <t>Ø Aktuelle Kaltmiete €</t>
        </is>
      </c>
      <c r="B15" s="40">
        <f>IFERROR(AVERAGE('Mieterhöhungsprüfung'!G3:G12),0)</f>
        <v/>
      </c>
    </row>
    <row r="16"/>
    <row r="17"/>
    <row r="18"/>
    <row r="19"/>
    <row r="20"/>
    <row r="21"/>
    <row r="22"/>
    <row r="23"/>
    <row r="24"/>
    <row r="25"/>
    <row r="26"/>
    <row r="27"/>
    <row r="28"/>
    <row r="29"/>
    <row r="30">
      <c r="J30" s="41" t="inlineStr">
        <is>
          <t>Status</t>
        </is>
      </c>
      <c r="K30" s="41" t="inlineStr">
        <is>
          <t>Anzahl</t>
        </is>
      </c>
    </row>
    <row r="31">
      <c r="J31" s="42" t="inlineStr">
        <is>
          <t>Mieterhöhung zulässig</t>
        </is>
      </c>
      <c r="K31" s="42">
        <f>COUNTIF(Mieterhöhungsprüfung!T3:T12,"Mieterhöhung zulässig")</f>
        <v/>
      </c>
    </row>
    <row r="32">
      <c r="J32" s="42" t="inlineStr">
        <is>
          <t>Prüfung / Anpassung erforderlich</t>
        </is>
      </c>
      <c r="K32" s="42">
        <f>COUNTIF(Mieterhöhungsprüfung!T3:T12,"Prüfung / Anpassung erforderlich")</f>
        <v/>
      </c>
    </row>
  </sheetData>
  <mergeCells count="1">
    <mergeCell ref="A1:H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cols>
    <col width="28" customWidth="1" min="1" max="1"/>
    <col width="80" customWidth="1" min="2" max="2"/>
  </cols>
  <sheetData>
    <row r="1" ht="30" customHeight="1">
      <c r="A1" s="1" t="inlineStr">
        <is>
          <t>Hinweise &amp; Anleitung – Mieterhöhungsprüfung</t>
        </is>
      </c>
    </row>
    <row r="2"/>
    <row r="3" ht="24" customHeight="1">
      <c r="A3" s="43" t="inlineStr">
        <is>
          <t>ÜBERSICHT</t>
        </is>
      </c>
      <c r="B3" s="53" t="n"/>
    </row>
    <row r="4" ht="45" customHeight="1">
      <c r="A4" s="44" t="inlineStr">
        <is>
          <t>Zweck dieser Vorlage</t>
        </is>
      </c>
      <c r="B4" s="45" t="inlineStr">
        <is>
          <t>Diese Excel-Vorlage unterstützt Sie als Vermieter, Hausverwalter oder Kapitalanleger bei der rechtssicheren Prüfung von Mieterhöhungen nach §§ 558 ff. BGB. Sie können schnell feststellen, ob eine geplante Mieterhöhung die Kappungsgrenze einhält und den Mietspiegel nicht überschreitet.</t>
        </is>
      </c>
    </row>
    <row r="5" ht="24" customHeight="1">
      <c r="A5" s="43" t="inlineStr">
        <is>
          <t>SHEET 1: Mieterhöhungsprüfung</t>
        </is>
      </c>
      <c r="B5" s="53" t="n"/>
    </row>
    <row r="6" ht="45" customHeight="1">
      <c r="A6" s="44" t="inlineStr">
        <is>
          <t>Eingabefelder (gelb hinterlegt)</t>
        </is>
      </c>
      <c r="B6" s="45" t="inlineStr">
        <is>
          <t>Bitte tragen Sie in die gelb markierten Felder ein: Aktuelle Kaltmiete €, Datum der letzten Mieterhöhung, Letzte Erhöhung in %, Zielmiete laut Mietspiegel €/m², Geplante neue Kaltmiete €, Kappungsgrenze % (15 % oder 20 % je nach Gebiet).</t>
        </is>
      </c>
    </row>
    <row r="7" ht="45" customHeight="1">
      <c r="A7" s="46" t="inlineStr">
        <is>
          <t>Automatische Berechnungen</t>
        </is>
      </c>
      <c r="B7" s="47" t="inlineStr">
        <is>
          <t>Die Felder 'Miete pro m²', 'Ortsübliche Vergleichsmiete gesamt', 'Mieterhöhung absolut', 'Mieterhöhung in %' und 'Max. Miete nach Kappungsgrenze' werden automatisch berechnet.</t>
        </is>
      </c>
    </row>
    <row r="8" ht="45" customHeight="1">
      <c r="A8" s="44" t="inlineStr">
        <is>
          <t>Prüfung Kappungsgrenze</t>
        </is>
      </c>
      <c r="B8" s="45" t="inlineStr">
        <is>
          <t>Zeigt 'OK' (grün), wenn die geplante Miete die maximal zulässige Miete nach Kappungsgrenze nicht überschreitet. Zeigt 'Überschreitung' (rot), wenn der Grenzwert überschritten wird.</t>
        </is>
      </c>
    </row>
    <row r="9" ht="45" customHeight="1">
      <c r="A9" s="46" t="inlineStr">
        <is>
          <t>Prüfung Mietspiegel</t>
        </is>
      </c>
      <c r="B9" s="47" t="inlineStr">
        <is>
          <t>Zeigt 'OK' (grün), wenn die geplante Miete die ortsübliche Vergleichsmiete nicht überschreitet. Zeigt 'Über Mietspiegel' (rot), wenn der Mietspiegel überschritten wird.</t>
        </is>
      </c>
    </row>
    <row r="10" ht="45" customHeight="1">
      <c r="A10" s="44" t="inlineStr">
        <is>
          <t>Ergebnis / Hinweis</t>
        </is>
      </c>
      <c r="B10" s="45" t="inlineStr">
        <is>
          <t>Nur wenn BEIDE Prüfungen 'OK' ergeben, erscheint 'Mieterhöhung zulässig' (grün). Andernfalls erscheint 'Prüfung / Anpassung erforderlich' (rot).</t>
        </is>
      </c>
    </row>
    <row r="11" ht="24" customHeight="1">
      <c r="A11" s="43" t="inlineStr">
        <is>
          <t>SHEET 2: Mietspiegel &amp; Rechtsgrenzen</t>
        </is>
      </c>
      <c r="B11" s="53" t="n"/>
    </row>
    <row r="12" ht="45" customHeight="1">
      <c r="A12" s="44" t="inlineStr">
        <is>
          <t>Referenztabelle</t>
        </is>
      </c>
      <c r="B12" s="45" t="inlineStr">
        <is>
          <t>Enthält für jede Stadt die gültige Kappungsgrenze (15 % oder 20 %), den aktuellen Mietspiegel-Richtwert €/m², Stichtag sowie Gültigkeitszeitraum. Bitte aktualisieren Sie diese Tabelle, wenn neue Mietspiegelwerte veröffentlicht werden.</t>
        </is>
      </c>
    </row>
    <row r="13" ht="45" customHeight="1">
      <c r="A13" s="46" t="inlineStr">
        <is>
          <t>Kappungsgrenze 15 %</t>
        </is>
      </c>
      <c r="B13" s="47" t="inlineStr">
        <is>
          <t>Gilt in Gebieten mit angespanntem Wohnungsmarkt (z. B. Berlin, München, Hamburg, Frankfurt, Stuttgart) gemäß Landesverordnung nach § 558 Abs. 3 Satz 2 BGB.</t>
        </is>
      </c>
    </row>
    <row r="14" ht="45" customHeight="1">
      <c r="A14" s="44" t="inlineStr">
        <is>
          <t>Kappungsgrenze 20 %</t>
        </is>
      </c>
      <c r="B14" s="45" t="inlineStr">
        <is>
          <t>Gilt in Gebieten ohne angespannten Wohnungsmarkt (z. B. Köln, Düsseldorf, Leipzig, Dresden, Hannover) nach § 558 Abs. 3 Satz 1 BGB.</t>
        </is>
      </c>
    </row>
    <row r="15" ht="24" customHeight="1">
      <c r="A15" s="43" t="inlineStr">
        <is>
          <t>SHEET 3: Auswertung (Dashboard)</t>
        </is>
      </c>
      <c r="B15" s="53" t="n"/>
    </row>
    <row r="16" ht="45" customHeight="1">
      <c r="A16" s="44" t="inlineStr">
        <is>
          <t>Kennzahlen</t>
        </is>
      </c>
      <c r="B16" s="45" t="inlineStr">
        <is>
          <t>Zeigt automatisch berechnete Kennzahlen: Anzahl geprüfter Wohnungen, zulässige und unzulässige Erhöhungen, Durchschnittswerte sowie die gesamte zusätzliche Monatsmiete.</t>
        </is>
      </c>
    </row>
    <row r="17" ht="45" customHeight="1">
      <c r="A17" s="46" t="inlineStr">
        <is>
          <t>Säulendiagramm</t>
        </is>
      </c>
      <c r="B17" s="47" t="inlineStr">
        <is>
          <t>Vergleicht die aktuelle Kaltmiete mit der geplanten neuen Kaltmiete je Objekt. Hilft dabei, Erhöhungsumfang je Wohnung auf einen Blick zu erkennen.</t>
        </is>
      </c>
    </row>
    <row r="18" ht="45" customHeight="1">
      <c r="A18" s="44" t="inlineStr">
        <is>
          <t>Tortendiagramm</t>
        </is>
      </c>
      <c r="B18" s="45" t="inlineStr">
        <is>
          <t>Zeigt den Anteil zulässiger Mieterhöhungen (grün) und Überschreitungen (rot) am Gesamtbestand.</t>
        </is>
      </c>
    </row>
    <row r="19" ht="24" customHeight="1">
      <c r="A19" s="43" t="inlineStr">
        <is>
          <t>RECHTLICHE HINWEISE</t>
        </is>
      </c>
      <c r="B19" s="53" t="n"/>
    </row>
    <row r="20" ht="45" customHeight="1">
      <c r="A20" s="44" t="inlineStr">
        <is>
          <t>§ 558 Abs. 1 BGB</t>
        </is>
      </c>
      <c r="B20" s="45" t="inlineStr">
        <is>
          <t>Der Vermieter kann die Zustimmung zu einer Erhöhung der Miete bis zur ortsüblichen Vergleichsmiete verlangen, wenn die Miete seit 15 Monaten unverändert ist.</t>
        </is>
      </c>
    </row>
    <row r="21" ht="45" customHeight="1">
      <c r="A21" s="46" t="inlineStr">
        <is>
          <t>§ 558 Abs. 3 BGB</t>
        </is>
      </c>
      <c r="B21" s="47" t="inlineStr">
        <is>
          <t>Die Miete darf sich innerhalb von 3 Jahren nicht um mehr als 20 % (allgemein) bzw. 15 % (angespannter Markt) erhöhen. Dieser Zeitraum ist bei jeder Prüfung zu beachten.</t>
        </is>
      </c>
    </row>
    <row r="22" ht="45" customHeight="1">
      <c r="A22" s="44" t="inlineStr">
        <is>
          <t>Formale Anforderungen</t>
        </is>
      </c>
      <c r="B22" s="45" t="inlineStr">
        <is>
          <t>Die Mieterhöhung muss schriftlich erfolgen, die ortsübliche Vergleichsmiete begründen (Mietspiegel, Gutachten, Vergleichswohnungen) und dem Mieter eine Überlegungsfrist von 2 Monaten einräumen.</t>
        </is>
      </c>
    </row>
    <row r="23" ht="45" customHeight="1">
      <c r="A23" s="46" t="inlineStr">
        <is>
          <t>Kein Rechtsrat</t>
        </is>
      </c>
      <c r="B23" s="47" t="inlineStr">
        <is>
          <t>Diese Vorlage dient nur der Orientierung. Sie ersetzt keine rechtliche Beratung. Bitte konsultieren Sie im Zweifelsfall einen Rechtsanwalt oder Mieterverein.</t>
        </is>
      </c>
    </row>
    <row r="24" ht="24" customHeight="1">
      <c r="A24" s="43" t="inlineStr">
        <is>
          <t>AMPELFARBEN</t>
        </is>
      </c>
      <c r="B24" s="53" t="n"/>
    </row>
    <row r="25" ht="45" customHeight="1">
      <c r="A25" s="46" t="inlineStr">
        <is>
          <t>Grün (zulässig)</t>
        </is>
      </c>
      <c r="B25" s="47" t="inlineStr">
        <is>
          <t>Die geplante Mieterhöhung ist nach aktueller Prüfung zulässig – sowohl Kappungsgrenze als auch Mietspiegel werden eingehalten.</t>
        </is>
      </c>
    </row>
    <row r="26" ht="45" customHeight="1">
      <c r="A26" s="44" t="inlineStr">
        <is>
          <t>Rot (Überschreitung)</t>
        </is>
      </c>
      <c r="B26" s="45" t="inlineStr">
        <is>
          <t>Die geplante Mieterhöhung überschreitet entweder die Kappungsgrenze oder den Mietspiegel. Eine Anpassung ist zwingend erforderlich.</t>
        </is>
      </c>
    </row>
    <row r="27" ht="45" customHeight="1">
      <c r="A27" s="46" t="inlineStr">
        <is>
          <t>Gelb (Eingabe prüfen)</t>
        </is>
      </c>
      <c r="B27" s="47" t="inlineStr">
        <is>
          <t>Eingabefelder sind gelb markiert. Bitte stellen Sie sicher, dass alle gelb markierten Felder korrekt ausgefüllt sind, bevor Sie das Ergebnis verwenden.</t>
        </is>
      </c>
    </row>
  </sheetData>
  <mergeCells count="7">
    <mergeCell ref="A1:B1"/>
    <mergeCell ref="A3:B3"/>
    <mergeCell ref="A5:B5"/>
    <mergeCell ref="A11:B11"/>
    <mergeCell ref="A15:B15"/>
    <mergeCell ref="A19:B19"/>
    <mergeCell ref="A24:B24"/>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2026-06-19T12:56:27Z</dcterms:created>
  <dcterms:modified xmlns:dcterms="http://purl.org/dc/terms/" xmlns:xsi="http://www.w3.org/2001/XMLSchema-instance" xsi:type="dcterms:W3CDTF">2026-06-19T12:56:27Z</dcterms:modified>
</cp:coreProperties>
</file>