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eerstandserfassung" sheetId="1" state="visible" r:id="rId1"/>
    <sheet xmlns:r="http://schemas.openxmlformats.org/officeDocument/2006/relationships" name="Auswertung" sheetId="2" state="visible" r:id="rId2"/>
    <sheet xmlns:r="http://schemas.openxmlformats.org/officeDocument/2006/relationships" name="Anleitung" sheetId="3" state="visible" r:id="rId3"/>
  </sheets>
  <definedNames/>
  <calcPr calcId="124519" fullCalcOnLoad="1"/>
</workbook>
</file>

<file path=xl/styles.xml><?xml version="1.0" encoding="utf-8"?>
<styleSheet xmlns="http://schemas.openxmlformats.org/spreadsheetml/2006/main">
  <numFmts count="3">
    <numFmt numFmtId="164" formatCode="#,##0.00\ &quot;€&quot;"/>
    <numFmt numFmtId="165" formatCode="DD.MM.YYYY"/>
    <numFmt numFmtId="166" formatCode="0.0"/>
  </numFmts>
  <fonts count="6">
    <font>
      <name val="Calibri"/>
      <family val="2"/>
      <color theme="1"/>
      <sz val="11"/>
      <scheme val="minor"/>
    </font>
    <font>
      <name val="Calibri"/>
      <b val="1"/>
      <color rgb="000F766E"/>
      <sz val="16"/>
    </font>
    <font>
      <name val="Calibri"/>
      <b val="1"/>
      <color rgb="00FFFFFF"/>
      <sz val="11"/>
    </font>
    <font>
      <name val="Calibri"/>
      <sz val="10"/>
    </font>
    <font>
      <name val="Calibri"/>
      <b val="1"/>
      <sz val="10"/>
    </font>
    <font>
      <name val="Calibri"/>
      <b val="1"/>
      <color rgb="00FFFFFF"/>
      <sz val="10"/>
    </font>
  </fonts>
  <fills count="7">
    <fill>
      <patternFill/>
    </fill>
    <fill>
      <patternFill patternType="gray125"/>
    </fill>
    <fill>
      <patternFill patternType="solid">
        <fgColor rgb="000F766E"/>
      </patternFill>
    </fill>
    <fill>
      <patternFill patternType="solid">
        <fgColor rgb="00FFFBEB"/>
      </patternFill>
    </fill>
    <fill>
      <patternFill patternType="solid">
        <fgColor rgb="00F0FDFA"/>
      </patternFill>
    </fill>
    <fill>
      <patternFill patternType="solid">
        <fgColor rgb="00FFFFFF"/>
      </patternFill>
    </fill>
    <fill>
      <patternFill patternType="solid">
        <f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3">
    <xf numFmtId="0" fontId="0" fillId="0" borderId="0" pivotButton="0" quotePrefix="0" xfId="0"/>
    <xf numFmtId="0" fontId="1" fillId="0" borderId="0" applyAlignment="1" pivotButton="0" quotePrefix="0" xfId="0">
      <alignment horizontal="center" vertical="center" wrapText="1"/>
    </xf>
    <xf numFmtId="0" fontId="2" fillId="2" borderId="1" applyAlignment="1" pivotButton="0" quotePrefix="0" xfId="0">
      <alignment horizontal="center" vertical="center" wrapText="1"/>
    </xf>
    <xf numFmtId="0" fontId="3" fillId="4" borderId="1" applyAlignment="1" pivotButton="0" quotePrefix="0" xfId="0">
      <alignment horizontal="center" vertical="center" wrapText="1"/>
    </xf>
    <xf numFmtId="0" fontId="3" fillId="4" borderId="1" applyAlignment="1" pivotButton="0" quotePrefix="0" xfId="0">
      <alignment horizontal="left" vertical="center"/>
    </xf>
    <xf numFmtId="1" fontId="0" fillId="3" borderId="1" applyAlignment="1" pivotButton="0" quotePrefix="0" xfId="0">
      <alignment horizontal="center" vertical="center" wrapText="1"/>
    </xf>
    <xf numFmtId="164" fontId="0" fillId="3" borderId="1" applyAlignment="1" pivotButton="0" quotePrefix="0" xfId="0">
      <alignment horizontal="center" vertical="center" wrapText="1"/>
    </xf>
    <xf numFmtId="165" fontId="0" fillId="3" borderId="1" applyAlignment="1" pivotButton="0" quotePrefix="0" xfId="0">
      <alignment horizontal="center" vertical="center" wrapText="1"/>
    </xf>
    <xf numFmtId="1" fontId="3" fillId="4" borderId="1" applyAlignment="1" pivotButton="0" quotePrefix="0" xfId="0">
      <alignment horizontal="center" vertical="center" wrapText="1"/>
    </xf>
    <xf numFmtId="166" fontId="3" fillId="4" borderId="1" applyAlignment="1" pivotButton="0" quotePrefix="0" xfId="0">
      <alignment horizontal="center" vertical="center" wrapText="1"/>
    </xf>
    <xf numFmtId="164" fontId="0" fillId="4" borderId="1" applyAlignment="1" pivotButton="0" quotePrefix="0" xfId="0">
      <alignment horizontal="center" vertical="center" wrapText="1"/>
    </xf>
    <xf numFmtId="164" fontId="3" fillId="4" borderId="1" applyAlignment="1" pivotButton="0" quotePrefix="0" xfId="0">
      <alignment horizontal="center" vertical="center" wrapText="1"/>
    </xf>
    <xf numFmtId="0" fontId="0" fillId="3" borderId="1" applyAlignment="1" pivotButton="0" quotePrefix="0" xfId="0">
      <alignment horizontal="center" vertical="center" wrapText="1"/>
    </xf>
    <xf numFmtId="0" fontId="3" fillId="5" borderId="1" applyAlignment="1" pivotButton="0" quotePrefix="0" xfId="0">
      <alignment horizontal="center" vertical="center" wrapText="1"/>
    </xf>
    <xf numFmtId="0" fontId="3" fillId="5" borderId="1" applyAlignment="1" pivotButton="0" quotePrefix="0" xfId="0">
      <alignment horizontal="left" vertical="center"/>
    </xf>
    <xf numFmtId="1" fontId="3" fillId="5" borderId="1" applyAlignment="1" pivotButton="0" quotePrefix="0" xfId="0">
      <alignment horizontal="center" vertical="center" wrapText="1"/>
    </xf>
    <xf numFmtId="166" fontId="3" fillId="5" borderId="1" applyAlignment="1" pivotButton="0" quotePrefix="0" xfId="0">
      <alignment horizontal="center" vertical="center" wrapText="1"/>
    </xf>
    <xf numFmtId="164" fontId="0" fillId="5" borderId="1" applyAlignment="1" pivotButton="0" quotePrefix="0" xfId="0">
      <alignment horizontal="center" vertical="center" wrapText="1"/>
    </xf>
    <xf numFmtId="164" fontId="3" fillId="5" borderId="1" applyAlignment="1" pivotButton="0" quotePrefix="0" xfId="0">
      <alignment horizontal="center" vertical="center" wrapText="1"/>
    </xf>
    <xf numFmtId="0" fontId="4" fillId="6" borderId="1" pivotButton="0" quotePrefix="0" xfId="0"/>
    <xf numFmtId="0" fontId="4" fillId="6" borderId="1" applyAlignment="1" pivotButton="0" quotePrefix="0" xfId="0">
      <alignment horizontal="right"/>
    </xf>
    <xf numFmtId="1" fontId="5" fillId="6" borderId="1" pivotButton="0" quotePrefix="0" xfId="0"/>
    <xf numFmtId="164" fontId="5" fillId="6" borderId="1" pivotButton="0" quotePrefix="0" xfId="0"/>
    <xf numFmtId="1" fontId="4" fillId="4" borderId="1" applyAlignment="1" pivotButton="0" quotePrefix="0" xfId="0">
      <alignment horizontal="center" vertical="center" wrapText="1"/>
    </xf>
    <xf numFmtId="1" fontId="4" fillId="5" borderId="1" applyAlignment="1" pivotButton="0" quotePrefix="0" xfId="0">
      <alignment horizontal="center" vertical="center" wrapText="1"/>
    </xf>
    <xf numFmtId="164" fontId="4" fillId="4" borderId="1" applyAlignment="1" pivotButton="0" quotePrefix="0" xfId="0">
      <alignment horizontal="center" vertical="center" wrapText="1"/>
    </xf>
    <xf numFmtId="164" fontId="4" fillId="5" borderId="1" applyAlignment="1" pivotButton="0" quotePrefix="0" xfId="0">
      <alignment horizontal="center" vertical="center" wrapText="1"/>
    </xf>
    <xf numFmtId="0" fontId="2" fillId="6" borderId="0" applyAlignment="1" pivotButton="0" quotePrefix="0" xfId="0">
      <alignment horizontal="center" vertical="center" wrapText="1"/>
    </xf>
    <xf numFmtId="0" fontId="5" fillId="6" borderId="1" applyAlignment="1" pivotButton="0" quotePrefix="0" xfId="0">
      <alignment horizontal="left" vertical="center" wrapText="1"/>
    </xf>
    <xf numFmtId="0" fontId="3" fillId="0" borderId="1" applyAlignment="1" pivotButton="0" quotePrefix="0" xfId="0">
      <alignment horizontal="left" vertical="center" wrapText="1"/>
    </xf>
    <xf numFmtId="165" fontId="0" fillId="3" borderId="1" applyAlignment="1" pivotButton="0" quotePrefix="0" xfId="0">
      <alignment horizontal="center" vertical="center" wrapText="1"/>
    </xf>
    <xf numFmtId="166" fontId="3" fillId="4" borderId="1" applyAlignment="1" pivotButton="0" quotePrefix="0" xfId="0">
      <alignment horizontal="center" vertical="center" wrapText="1"/>
    </xf>
    <xf numFmtId="166" fontId="3" fillId="5" borderId="1" applyAlignment="1" pivotButton="0" quotePrefix="0" xfId="0">
      <alignment horizontal="center" vertical="center" wrapText="1"/>
    </xf>
  </cellXfs>
  <cellStyles count="1">
    <cellStyle name="Normal" xfId="0" builtinId="0" hidden="0"/>
  </cellStyles>
  <dxfs count="3">
    <dxf>
      <font>
        <b val="1"/>
        <color rgb="00DC2626"/>
      </font>
      <fill>
        <patternFill patternType="solid">
          <fgColor rgb="00FEE2E2"/>
        </patternFill>
      </fill>
    </dxf>
    <dxf>
      <font>
        <b val="1"/>
        <color rgb="0022C55E"/>
      </font>
      <fill>
        <patternFill patternType="solid">
          <fgColor rgb="00DCFCE7"/>
        </patternFill>
      </fill>
    </dxf>
    <dxf>
      <font>
        <b val="1"/>
        <color rgb="00DC2626"/>
      </font>
      <fill>
        <patternFill patternType="solid">
          <fgColor rgb="00FFEDD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Leerstandskosten je Einheit</a:t>
            </a:r>
          </a:p>
        </rich>
      </tx>
    </title>
    <plotArea>
      <barChart>
        <barDir val="col"/>
        <grouping val="clustered"/>
        <ser>
          <idx val="0"/>
          <order val="0"/>
          <tx>
            <strRef>
              <f>'Auswertung'!B22</f>
            </strRef>
          </tx>
          <spPr>
            <a:solidFill xmlns:a="http://schemas.openxmlformats.org/drawingml/2006/main">
              <a:srgbClr val="0F766E"/>
            </a:solidFill>
            <a:ln xmlns:a="http://schemas.openxmlformats.org/drawingml/2006/main">
              <a:prstDash val="solid"/>
            </a:ln>
          </spPr>
          <cat>
            <numRef>
              <f>'Auswertung'!$A$23:$A$31</f>
            </numRef>
          </cat>
          <val>
            <numRef>
              <f>'Auswertung'!$B$23:$B$31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Einheit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Kosten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Kostenanteil nach Leerstandsgrund</a:t>
            </a:r>
          </a:p>
        </rich>
      </tx>
    </title>
    <plotArea>
      <pieChart>
        <varyColors val="1"/>
        <ser>
          <idx val="0"/>
          <order val="0"/>
          <tx>
            <strRef>
              <f>'Auswertung'!C13</f>
            </strRef>
          </tx>
          <spPr>
            <a:ln xmlns:a="http://schemas.openxmlformats.org/drawingml/2006/main">
              <a:prstDash val="solid"/>
            </a:ln>
          </spPr>
          <cat>
            <numRef>
              <f>'Auswertung'!$A$14:$A$18</f>
            </numRef>
          </cat>
          <val>
            <numRef>
              <f>'Auswertung'!$C$14:$C$18</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4</col>
      <colOff>0</colOff>
      <row>2</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20</row>
      <rowOff>0</rowOff>
    </from>
    <ext cx="576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Q13"/>
  <sheetViews>
    <sheetView workbookViewId="0">
      <pane xSplit="2" ySplit="3" topLeftCell="C4" activePane="bottomRight" state="frozen"/>
      <selection pane="topRight" activeCell="A1" sqref="A1"/>
      <selection pane="bottomLeft" activeCell="A1" sqref="A1"/>
      <selection pane="bottomRight" activeCell="A1" sqref="A1"/>
    </sheetView>
  </sheetViews>
  <sheetFormatPr baseColWidth="8" defaultRowHeight="15"/>
  <cols>
    <col width="6" customWidth="1" min="1" max="1"/>
    <col width="8" customWidth="1" min="2" max="2"/>
    <col width="26" customWidth="1" min="3" max="3"/>
    <col width="16" customWidth="1" min="4" max="4"/>
    <col width="14" customWidth="1" min="5" max="5"/>
    <col width="15" customWidth="1" min="6" max="6"/>
    <col width="15" customWidth="1" min="7" max="7"/>
    <col width="15" customWidth="1" min="8" max="8"/>
    <col width="13" customWidth="1" min="9" max="9"/>
    <col width="14" customWidth="1" min="10" max="10"/>
    <col width="18" customWidth="1" min="11" max="11"/>
    <col width="18" customWidth="1" min="12" max="12"/>
    <col width="16" customWidth="1" min="13" max="13"/>
    <col width="16" customWidth="1" min="14" max="14"/>
    <col width="18" customWidth="1" min="15" max="15"/>
    <col width="16" customWidth="1" min="16" max="16"/>
    <col width="16" customWidth="1" min="17" max="17"/>
  </cols>
  <sheetData>
    <row r="1" ht="26" customHeight="1">
      <c r="A1" s="1" t="inlineStr">
        <is>
          <t>Leerstand – Kosten Erfassung Wohnungsportfolio</t>
        </is>
      </c>
    </row>
    <row r="2"/>
    <row r="3">
      <c r="A3" s="2" t="inlineStr">
        <is>
          <t>Nr.</t>
        </is>
      </c>
      <c r="B3" s="2" t="inlineStr">
        <is>
          <t>Einheit</t>
        </is>
      </c>
      <c r="C3" s="2" t="inlineStr">
        <is>
          <t>Adresse</t>
        </is>
      </c>
      <c r="D3" s="2" t="inlineStr">
        <is>
          <t>Stadt</t>
        </is>
      </c>
      <c r="E3" s="2" t="inlineStr">
        <is>
          <t>Wohnfläche (m²)</t>
        </is>
      </c>
      <c r="F3" s="2" t="inlineStr">
        <is>
          <t>Sollmiete Kalt (€)</t>
        </is>
      </c>
      <c r="G3" s="2" t="inlineStr">
        <is>
          <t>Leerstand Beginn</t>
        </is>
      </c>
      <c r="H3" s="2" t="inlineStr">
        <is>
          <t>Leerstand Ende</t>
        </is>
      </c>
      <c r="I3" s="2" t="inlineStr">
        <is>
          <t>Leerstandstage</t>
        </is>
      </c>
      <c r="J3" s="2" t="inlineStr">
        <is>
          <t>Leerstandsmonate</t>
        </is>
      </c>
      <c r="K3" s="2" t="inlineStr">
        <is>
          <t>Mietausfall Kaltmiete (€)</t>
        </is>
      </c>
      <c r="L3" s="2" t="inlineStr">
        <is>
          <t>Nebenkosten Leerstand (€)</t>
        </is>
      </c>
      <c r="M3" s="2" t="inlineStr">
        <is>
          <t>Renovierungskosten (€)</t>
        </is>
      </c>
      <c r="N3" s="2" t="inlineStr">
        <is>
          <t>Vermarktungskosten (€)</t>
        </is>
      </c>
      <c r="O3" s="2" t="inlineStr">
        <is>
          <t>Gesamtkosten Leerstand (€)</t>
        </is>
      </c>
      <c r="P3" s="2" t="inlineStr">
        <is>
          <t>Grund</t>
        </is>
      </c>
      <c r="Q3" s="2" t="inlineStr">
        <is>
          <t>Status</t>
        </is>
      </c>
    </row>
    <row r="4">
      <c r="A4" s="3" t="n">
        <v>1</v>
      </c>
      <c r="B4" s="4" t="inlineStr">
        <is>
          <t>WE-01</t>
        </is>
      </c>
      <c r="C4" s="4" t="inlineStr">
        <is>
          <t>Hauptstraße 12, 1. OG</t>
        </is>
      </c>
      <c r="D4" s="4" t="inlineStr">
        <is>
          <t>Berlin</t>
        </is>
      </c>
      <c r="E4" s="5" t="n">
        <v>68</v>
      </c>
      <c r="F4" s="6" t="n">
        <v>780</v>
      </c>
      <c r="G4" s="30" t="n">
        <v>46032</v>
      </c>
      <c r="H4" s="30" t="n">
        <v>46096</v>
      </c>
      <c r="I4" s="8">
        <f>IF(H4="",TODAY()-G4,H4-G4)</f>
        <v/>
      </c>
      <c r="J4" s="31">
        <f>IFERROR(ROUND(I4/30,1),0)</f>
        <v/>
      </c>
      <c r="K4" s="10">
        <f>ROUND(I4*(F4/30),2)</f>
        <v/>
      </c>
      <c r="L4" s="6" t="n">
        <v>152</v>
      </c>
      <c r="M4" s="6" t="n">
        <v>1200</v>
      </c>
      <c r="N4" s="6" t="n">
        <v>0</v>
      </c>
      <c r="O4" s="11">
        <f>SUM(K4:N4)</f>
        <v/>
      </c>
      <c r="P4" s="12" t="inlineStr">
        <is>
          <t>Mieterwechsel</t>
        </is>
      </c>
      <c r="Q4" s="3">
        <f>IF(H4="","Aktuell leer","Wieder vermietet")</f>
        <v/>
      </c>
    </row>
    <row r="5">
      <c r="A5" s="13" t="n">
        <v>2</v>
      </c>
      <c r="B5" s="14" t="inlineStr">
        <is>
          <t>WE-02</t>
        </is>
      </c>
      <c r="C5" s="14" t="inlineStr">
        <is>
          <t>Lindenallee 7, EG</t>
        </is>
      </c>
      <c r="D5" s="14" t="inlineStr">
        <is>
          <t>München</t>
        </is>
      </c>
      <c r="E5" s="5" t="n">
        <v>82</v>
      </c>
      <c r="F5" s="6" t="n">
        <v>1180</v>
      </c>
      <c r="G5" s="30" t="n">
        <v>46054</v>
      </c>
      <c r="H5" s="30" t="n"/>
      <c r="I5" s="15">
        <f>IF(H5="",TODAY()-G5,H5-G5)</f>
        <v/>
      </c>
      <c r="J5" s="32">
        <f>IFERROR(ROUND(I5/30,1),0)</f>
        <v/>
      </c>
      <c r="K5" s="17">
        <f>ROUND(I5*(F5/30),2)</f>
        <v/>
      </c>
      <c r="L5" s="6" t="n">
        <v>173</v>
      </c>
      <c r="M5" s="6" t="n">
        <v>3500</v>
      </c>
      <c r="N5" s="6" t="n">
        <v>450</v>
      </c>
      <c r="O5" s="18">
        <f>SUM(K5:N5)</f>
        <v/>
      </c>
      <c r="P5" s="12" t="inlineStr">
        <is>
          <t>Renovierung</t>
        </is>
      </c>
      <c r="Q5" s="13">
        <f>IF(H5="","Aktuell leer","Wieder vermietet")</f>
        <v/>
      </c>
    </row>
    <row r="6">
      <c r="A6" s="3" t="n">
        <v>3</v>
      </c>
      <c r="B6" s="4" t="inlineStr">
        <is>
          <t>WE-03</t>
        </is>
      </c>
      <c r="C6" s="4" t="inlineStr">
        <is>
          <t>Goethestraße 45, 2. OG</t>
        </is>
      </c>
      <c r="D6" s="4" t="inlineStr">
        <is>
          <t>Hamburg</t>
        </is>
      </c>
      <c r="E6" s="5" t="n">
        <v>74</v>
      </c>
      <c r="F6" s="6" t="n">
        <v>950</v>
      </c>
      <c r="G6" s="30" t="n">
        <v>46086</v>
      </c>
      <c r="H6" s="30" t="n">
        <v>46132</v>
      </c>
      <c r="I6" s="8">
        <f>IF(H6="",TODAY()-G6,H6-G6)</f>
        <v/>
      </c>
      <c r="J6" s="31">
        <f>IFERROR(ROUND(I6/30,1),0)</f>
        <v/>
      </c>
      <c r="K6" s="10">
        <f>ROUND(I6*(F6/30),2)</f>
        <v/>
      </c>
      <c r="L6" s="6" t="n">
        <v>161</v>
      </c>
      <c r="M6" s="6" t="n">
        <v>800</v>
      </c>
      <c r="N6" s="6" t="n">
        <v>380</v>
      </c>
      <c r="O6" s="11">
        <f>SUM(K6:N6)</f>
        <v/>
      </c>
      <c r="P6" s="12" t="inlineStr">
        <is>
          <t>Mieterwechsel</t>
        </is>
      </c>
      <c r="Q6" s="3">
        <f>IF(H6="","Aktuell leer","Wieder vermietet")</f>
        <v/>
      </c>
    </row>
    <row r="7">
      <c r="A7" s="13" t="n">
        <v>4</v>
      </c>
      <c r="B7" s="14" t="inlineStr">
        <is>
          <t>WE-04</t>
        </is>
      </c>
      <c r="C7" s="14" t="inlineStr">
        <is>
          <t>Bahnhofstraße 3, DG</t>
        </is>
      </c>
      <c r="D7" s="14" t="inlineStr">
        <is>
          <t>Köln</t>
        </is>
      </c>
      <c r="E7" s="5" t="n">
        <v>60</v>
      </c>
      <c r="F7" s="6" t="n">
        <v>690</v>
      </c>
      <c r="G7" s="30" t="n">
        <v>46042</v>
      </c>
      <c r="H7" s="30" t="n">
        <v>46078</v>
      </c>
      <c r="I7" s="15">
        <f>IF(H7="",TODAY()-G7,H7-G7)</f>
        <v/>
      </c>
      <c r="J7" s="32">
        <f>IFERROR(ROUND(I7/30,1),0)</f>
        <v/>
      </c>
      <c r="K7" s="17">
        <f>ROUND(I7*(F7/30),2)</f>
        <v/>
      </c>
      <c r="L7" s="6" t="n">
        <v>140</v>
      </c>
      <c r="M7" s="6" t="n">
        <v>600</v>
      </c>
      <c r="N7" s="6" t="n">
        <v>300</v>
      </c>
      <c r="O7" s="18">
        <f>SUM(K7:N7)</f>
        <v/>
      </c>
      <c r="P7" s="12" t="inlineStr">
        <is>
          <t>Vermarktung</t>
        </is>
      </c>
      <c r="Q7" s="13">
        <f>IF(H7="","Aktuell leer","Wieder vermietet")</f>
        <v/>
      </c>
    </row>
    <row r="8">
      <c r="A8" s="3" t="n">
        <v>5</v>
      </c>
      <c r="B8" s="4" t="inlineStr">
        <is>
          <t>WE-05</t>
        </is>
      </c>
      <c r="C8" s="4" t="inlineStr">
        <is>
          <t>Friedrichstraße 88, 3. OG</t>
        </is>
      </c>
      <c r="D8" s="4" t="inlineStr">
        <is>
          <t>Frankfurt am Main</t>
        </is>
      </c>
      <c r="E8" s="5" t="n">
        <v>95</v>
      </c>
      <c r="F8" s="6" t="n">
        <v>1200</v>
      </c>
      <c r="G8" s="30" t="n">
        <v>46113</v>
      </c>
      <c r="H8" s="30" t="n"/>
      <c r="I8" s="8">
        <f>IF(H8="",TODAY()-G8,H8-G8)</f>
        <v/>
      </c>
      <c r="J8" s="31">
        <f>IFERROR(ROUND(I8/30,1),0)</f>
        <v/>
      </c>
      <c r="K8" s="10">
        <f>ROUND(I8*(F8/30),2)</f>
        <v/>
      </c>
      <c r="L8" s="6" t="n">
        <v>192.5</v>
      </c>
      <c r="M8" s="6" t="n">
        <v>4200</v>
      </c>
      <c r="N8" s="6" t="n">
        <v>0</v>
      </c>
      <c r="O8" s="11">
        <f>SUM(K8:N8)</f>
        <v/>
      </c>
      <c r="P8" s="12" t="inlineStr">
        <is>
          <t>Sanierung</t>
        </is>
      </c>
      <c r="Q8" s="3">
        <f>IF(H8="","Aktuell leer","Wieder vermietet")</f>
        <v/>
      </c>
    </row>
    <row r="9">
      <c r="A9" s="13" t="n">
        <v>6</v>
      </c>
      <c r="B9" s="14" t="inlineStr">
        <is>
          <t>WE-06</t>
        </is>
      </c>
      <c r="C9" s="14" t="inlineStr">
        <is>
          <t>Kirchweg 5, 1. OG</t>
        </is>
      </c>
      <c r="D9" s="14" t="inlineStr">
        <is>
          <t>Leipzig</t>
        </is>
      </c>
      <c r="E9" s="5" t="n">
        <v>65</v>
      </c>
      <c r="F9" s="6" t="n">
        <v>650</v>
      </c>
      <c r="G9" s="30" t="n">
        <v>46063</v>
      </c>
      <c r="H9" s="30" t="n">
        <v>46082</v>
      </c>
      <c r="I9" s="15">
        <f>IF(H9="",TODAY()-G9,H9-G9)</f>
        <v/>
      </c>
      <c r="J9" s="32">
        <f>IFERROR(ROUND(I9/30,1),0)</f>
        <v/>
      </c>
      <c r="K9" s="17">
        <f>ROUND(I9*(F9/30),2)</f>
        <v/>
      </c>
      <c r="L9" s="6" t="n">
        <v>147.5</v>
      </c>
      <c r="M9" s="6" t="n">
        <v>500</v>
      </c>
      <c r="N9" s="6" t="n">
        <v>260</v>
      </c>
      <c r="O9" s="18">
        <f>SUM(K9:N9)</f>
        <v/>
      </c>
      <c r="P9" s="12" t="inlineStr">
        <is>
          <t>Mieterwechsel</t>
        </is>
      </c>
      <c r="Q9" s="13">
        <f>IF(H9="","Aktuell leer","Wieder vermietet")</f>
        <v/>
      </c>
    </row>
    <row r="10">
      <c r="A10" s="3" t="n">
        <v>7</v>
      </c>
      <c r="B10" s="4" t="inlineStr">
        <is>
          <t>WE-07</t>
        </is>
      </c>
      <c r="C10" s="4" t="inlineStr">
        <is>
          <t>Schillerstraße 22, EG</t>
        </is>
      </c>
      <c r="D10" s="4" t="inlineStr">
        <is>
          <t>Berlin</t>
        </is>
      </c>
      <c r="E10" s="5" t="n">
        <v>71</v>
      </c>
      <c r="F10" s="6" t="n">
        <v>820</v>
      </c>
      <c r="G10" s="30" t="n">
        <v>46143</v>
      </c>
      <c r="H10" s="30" t="n"/>
      <c r="I10" s="8">
        <f>IF(H10="",TODAY()-G10,H10-G10)</f>
        <v/>
      </c>
      <c r="J10" s="31">
        <f>IFERROR(ROUND(I10/30,1),0)</f>
        <v/>
      </c>
      <c r="K10" s="10">
        <f>ROUND(I10*(F10/30),2)</f>
        <v/>
      </c>
      <c r="L10" s="6" t="n">
        <v>156.5</v>
      </c>
      <c r="M10" s="6" t="n">
        <v>300</v>
      </c>
      <c r="N10" s="6" t="n">
        <v>0</v>
      </c>
      <c r="O10" s="11">
        <f>SUM(K10:N10)</f>
        <v/>
      </c>
      <c r="P10" s="12" t="inlineStr">
        <is>
          <t>Rechtsstreit</t>
        </is>
      </c>
      <c r="Q10" s="3">
        <f>IF(H10="","Aktuell leer","Wieder vermietet")</f>
        <v/>
      </c>
    </row>
    <row r="11">
      <c r="A11" s="13" t="n">
        <v>8</v>
      </c>
      <c r="B11" s="14" t="inlineStr">
        <is>
          <t>WE-08</t>
        </is>
      </c>
      <c r="C11" s="14" t="inlineStr">
        <is>
          <t>Rosenweg 9, 2. OG</t>
        </is>
      </c>
      <c r="D11" s="14" t="inlineStr">
        <is>
          <t>Dresden</t>
        </is>
      </c>
      <c r="E11" s="5" t="n">
        <v>58</v>
      </c>
      <c r="F11" s="6" t="n">
        <v>640</v>
      </c>
      <c r="G11" s="30" t="n">
        <v>46096</v>
      </c>
      <c r="H11" s="30" t="n">
        <v>46117</v>
      </c>
      <c r="I11" s="15">
        <f>IF(H11="",TODAY()-G11,H11-G11)</f>
        <v/>
      </c>
      <c r="J11" s="32">
        <f>IFERROR(ROUND(I11/30,1),0)</f>
        <v/>
      </c>
      <c r="K11" s="17">
        <f>ROUND(I11*(F11/30),2)</f>
        <v/>
      </c>
      <c r="L11" s="6" t="n">
        <v>137</v>
      </c>
      <c r="M11" s="6" t="n">
        <v>700</v>
      </c>
      <c r="N11" s="6" t="n">
        <v>280</v>
      </c>
      <c r="O11" s="18">
        <f>SUM(K11:N11)</f>
        <v/>
      </c>
      <c r="P11" s="12" t="inlineStr">
        <is>
          <t>Vermarktung</t>
        </is>
      </c>
      <c r="Q11" s="13">
        <f>IF(H11="","Aktuell leer","Wieder vermietet")</f>
        <v/>
      </c>
    </row>
    <row r="12">
      <c r="A12" s="3" t="n">
        <v>9</v>
      </c>
      <c r="B12" s="4" t="inlineStr">
        <is>
          <t>WE-09</t>
        </is>
      </c>
      <c r="C12" s="4" t="inlineStr">
        <is>
          <t>Am Stadtpark 14, 1. OG</t>
        </is>
      </c>
      <c r="D12" s="4" t="inlineStr">
        <is>
          <t>Stuttgart</t>
        </is>
      </c>
      <c r="E12" s="5" t="n">
        <v>88</v>
      </c>
      <c r="F12" s="6" t="n">
        <v>1050</v>
      </c>
      <c r="G12" s="30" t="n">
        <v>46027</v>
      </c>
      <c r="H12" s="30" t="n">
        <v>46050</v>
      </c>
      <c r="I12" s="8">
        <f>IF(H12="",TODAY()-G12,H12-G12)</f>
        <v/>
      </c>
      <c r="J12" s="31">
        <f>IFERROR(ROUND(I12/30,1),0)</f>
        <v/>
      </c>
      <c r="K12" s="10">
        <f>ROUND(I12*(F12/30),2)</f>
        <v/>
      </c>
      <c r="L12" s="6" t="n">
        <v>182</v>
      </c>
      <c r="M12" s="6" t="n">
        <v>450</v>
      </c>
      <c r="N12" s="6" t="n">
        <v>420</v>
      </c>
      <c r="O12" s="11">
        <f>SUM(K12:N12)</f>
        <v/>
      </c>
      <c r="P12" s="12" t="inlineStr">
        <is>
          <t>Mieterwechsel</t>
        </is>
      </c>
      <c r="Q12" s="3">
        <f>IF(H12="","Aktuell leer","Wieder vermietet")</f>
        <v/>
      </c>
    </row>
    <row r="13">
      <c r="A13" s="19" t="n"/>
      <c r="B13" s="19" t="n"/>
      <c r="C13" s="19" t="n"/>
      <c r="D13" s="20" t="inlineStr">
        <is>
          <t>GESAMT</t>
        </is>
      </c>
      <c r="E13" s="21">
        <f>SUM(E4:E12)</f>
        <v/>
      </c>
      <c r="F13" s="19" t="n"/>
      <c r="G13" s="19" t="n"/>
      <c r="H13" s="19" t="n"/>
      <c r="I13" s="21">
        <f>SUM(I4:I12)</f>
        <v/>
      </c>
      <c r="J13" s="19" t="n"/>
      <c r="K13" s="22">
        <f>SUM(K4:K12)</f>
        <v/>
      </c>
      <c r="L13" s="22">
        <f>SUM(L4:L12)</f>
        <v/>
      </c>
      <c r="M13" s="22">
        <f>SUM(M4:M12)</f>
        <v/>
      </c>
      <c r="N13" s="22">
        <f>SUM(N4:N12)</f>
        <v/>
      </c>
      <c r="O13" s="22">
        <f>SUM(O4:O12)</f>
        <v/>
      </c>
      <c r="P13" s="19" t="n"/>
      <c r="Q13" s="19" t="n"/>
    </row>
  </sheetData>
  <mergeCells count="1">
    <mergeCell ref="A1:Q1"/>
  </mergeCells>
  <conditionalFormatting sqref="O4:O12">
    <cfRule type="cellIs" priority="1" operator="greaterThan" dxfId="0" stopIfTrue="1">
      <formula>3000</formula>
    </cfRule>
    <cfRule type="cellIs" priority="2" operator="lessThanOrEqual" dxfId="1" stopIfTrue="1">
      <formula>1000</formula>
    </cfRule>
  </conditionalFormatting>
  <conditionalFormatting sqref="Q4:Q12">
    <cfRule type="expression" priority="3" dxfId="2" stopIfTrue="1">
      <formula>Q4="Aktuell leer"</formula>
    </cfRule>
  </conditionalFormatting>
  <dataValidations count="1">
    <dataValidation sqref="P4:P12" showErrorMessage="1" showInputMessage="1" allowBlank="1" type="list">
      <formula1>"Mieterwechsel,Renovierung,Sanierung,Vermarktung,Rechtsstreit,Sonstiges"</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1"/>
  <sheetViews>
    <sheetView workbookViewId="0">
      <selection activeCell="A1" sqref="A1"/>
    </sheetView>
  </sheetViews>
  <sheetFormatPr baseColWidth="8" defaultRowHeight="15"/>
  <cols>
    <col width="32" customWidth="1" min="1" max="1"/>
    <col width="18" customWidth="1" min="2" max="2"/>
    <col width="18" customWidth="1" min="3" max="3"/>
    <col width="12" customWidth="1" min="4" max="4"/>
    <col width="12" customWidth="1" min="5" max="5"/>
    <col width="12" customWidth="1" min="6" max="6"/>
    <col width="12" customWidth="1" min="7" max="7"/>
    <col width="12" customWidth="1" min="8" max="8"/>
    <col width="12" customWidth="1" min="9" max="9"/>
    <col width="12" customWidth="1" min="10" max="10"/>
    <col width="12" customWidth="1" min="11" max="11"/>
  </cols>
  <sheetData>
    <row r="1" ht="26" customHeight="1">
      <c r="A1" s="1" t="inlineStr">
        <is>
          <t>Auswertung – Leerstandskosten Übersicht</t>
        </is>
      </c>
    </row>
    <row r="2"/>
    <row r="3">
      <c r="A3" s="2" t="inlineStr">
        <is>
          <t>Kennzahl</t>
        </is>
      </c>
      <c r="B3" s="2" t="inlineStr">
        <is>
          <t>Wert</t>
        </is>
      </c>
    </row>
    <row r="4">
      <c r="A4" s="4" t="inlineStr">
        <is>
          <t>Anzahl Einheiten gesamt</t>
        </is>
      </c>
      <c r="B4" s="23">
        <f>COUNTA(Leerstandserfassung!B4:B12)</f>
        <v/>
      </c>
    </row>
    <row r="5">
      <c r="A5" s="14" t="inlineStr">
        <is>
          <t>Anzahl aktuell leerstehend</t>
        </is>
      </c>
      <c r="B5" s="24">
        <f>COUNTIF(Leerstandserfassung!Q4:Q12,"Aktuell leer")</f>
        <v/>
      </c>
    </row>
    <row r="6">
      <c r="A6" s="4" t="inlineStr">
        <is>
          <t>Gesamtkosten Leerstand (€)</t>
        </is>
      </c>
      <c r="B6" s="25">
        <f>SUM(Leerstandserfassung!O4:O12)</f>
        <v/>
      </c>
    </row>
    <row r="7">
      <c r="A7" s="14" t="inlineStr">
        <is>
          <t>Durchschnittliche Leerstandsdauer (Tage)</t>
        </is>
      </c>
      <c r="B7" s="24">
        <f>IFERROR(ROUND(AVERAGE(Leerstandserfassung!I4:I12),0),0)</f>
        <v/>
      </c>
    </row>
    <row r="8">
      <c r="A8" s="4" t="inlineStr">
        <is>
          <t>Durchschnittliche Kosten je Einheit (€)</t>
        </is>
      </c>
      <c r="B8" s="25">
        <f>IFERROR(AVERAGE(Leerstandserfassung!O4:O12),0)</f>
        <v/>
      </c>
    </row>
    <row r="9">
      <c r="A9" s="14" t="inlineStr">
        <is>
          <t>Höchste Einzelkosten (€)</t>
        </is>
      </c>
      <c r="B9" s="26">
        <f>MAX(Leerstandserfassung!O4:O12)</f>
        <v/>
      </c>
    </row>
    <row r="10"/>
    <row r="11"/>
    <row r="12">
      <c r="A12" s="27" t="inlineStr">
        <is>
          <t>Auswertung nach Leerstandsgrund</t>
        </is>
      </c>
    </row>
    <row r="13">
      <c r="A13" s="2" t="inlineStr">
        <is>
          <t>Grund</t>
        </is>
      </c>
      <c r="B13" s="2" t="inlineStr">
        <is>
          <t>Anzahl Einheiten</t>
        </is>
      </c>
      <c r="C13" s="2" t="inlineStr">
        <is>
          <t>Gesamtkosten (€)</t>
        </is>
      </c>
    </row>
    <row r="14">
      <c r="A14" s="4" t="inlineStr">
        <is>
          <t>Mieterwechsel</t>
        </is>
      </c>
      <c r="B14" s="8">
        <f>COUNTIF(Leerstandserfassung!P4:P12,A14)</f>
        <v/>
      </c>
      <c r="C14" s="11">
        <f>SUMIF(Leerstandserfassung!P4:P12,A14,Leerstandserfassung!O4:O12)</f>
        <v/>
      </c>
    </row>
    <row r="15">
      <c r="A15" s="14" t="inlineStr">
        <is>
          <t>Renovierung</t>
        </is>
      </c>
      <c r="B15" s="15">
        <f>COUNTIF(Leerstandserfassung!P4:P12,A15)</f>
        <v/>
      </c>
      <c r="C15" s="18">
        <f>SUMIF(Leerstandserfassung!P4:P12,A15,Leerstandserfassung!O4:O12)</f>
        <v/>
      </c>
    </row>
    <row r="16">
      <c r="A16" s="4" t="inlineStr">
        <is>
          <t>Sanierung</t>
        </is>
      </c>
      <c r="B16" s="8">
        <f>COUNTIF(Leerstandserfassung!P4:P12,A16)</f>
        <v/>
      </c>
      <c r="C16" s="11">
        <f>SUMIF(Leerstandserfassung!P4:P12,A16,Leerstandserfassung!O4:O12)</f>
        <v/>
      </c>
    </row>
    <row r="17">
      <c r="A17" s="14" t="inlineStr">
        <is>
          <t>Vermarktung</t>
        </is>
      </c>
      <c r="B17" s="15">
        <f>COUNTIF(Leerstandserfassung!P4:P12,A17)</f>
        <v/>
      </c>
      <c r="C17" s="18">
        <f>SUMIF(Leerstandserfassung!P4:P12,A17,Leerstandserfassung!O4:O12)</f>
        <v/>
      </c>
    </row>
    <row r="18">
      <c r="A18" s="4" t="inlineStr">
        <is>
          <t>Rechtsstreit</t>
        </is>
      </c>
      <c r="B18" s="8">
        <f>COUNTIF(Leerstandserfassung!P4:P12,A18)</f>
        <v/>
      </c>
      <c r="C18" s="11">
        <f>SUMIF(Leerstandserfassung!P4:P12,A18,Leerstandserfassung!O4:O12)</f>
        <v/>
      </c>
    </row>
    <row r="19"/>
    <row r="20"/>
    <row r="21">
      <c r="A21" s="27" t="inlineStr">
        <is>
          <t>Gesamtkosten Leerstand je Einheit</t>
        </is>
      </c>
    </row>
    <row r="22">
      <c r="A22" s="2" t="inlineStr">
        <is>
          <t>Einheit</t>
        </is>
      </c>
      <c r="B22" s="2" t="inlineStr">
        <is>
          <t>Kosten (€)</t>
        </is>
      </c>
    </row>
    <row r="23">
      <c r="A23" s="3">
        <f>Leerstandserfassung!B4</f>
        <v/>
      </c>
      <c r="B23" s="11">
        <f>Leerstandserfassung!O4</f>
        <v/>
      </c>
    </row>
    <row r="24">
      <c r="A24" s="13">
        <f>Leerstandserfassung!B5</f>
        <v/>
      </c>
      <c r="B24" s="18">
        <f>Leerstandserfassung!O5</f>
        <v/>
      </c>
    </row>
    <row r="25">
      <c r="A25" s="3">
        <f>Leerstandserfassung!B6</f>
        <v/>
      </c>
      <c r="B25" s="11">
        <f>Leerstandserfassung!O6</f>
        <v/>
      </c>
    </row>
    <row r="26">
      <c r="A26" s="13">
        <f>Leerstandserfassung!B7</f>
        <v/>
      </c>
      <c r="B26" s="18">
        <f>Leerstandserfassung!O7</f>
        <v/>
      </c>
    </row>
    <row r="27">
      <c r="A27" s="3">
        <f>Leerstandserfassung!B8</f>
        <v/>
      </c>
      <c r="B27" s="11">
        <f>Leerstandserfassung!O8</f>
        <v/>
      </c>
    </row>
    <row r="28">
      <c r="A28" s="13">
        <f>Leerstandserfassung!B9</f>
        <v/>
      </c>
      <c r="B28" s="18">
        <f>Leerstandserfassung!O9</f>
        <v/>
      </c>
    </row>
    <row r="29">
      <c r="A29" s="3">
        <f>Leerstandserfassung!B10</f>
        <v/>
      </c>
      <c r="B29" s="11">
        <f>Leerstandserfassung!O10</f>
        <v/>
      </c>
    </row>
    <row r="30">
      <c r="A30" s="13">
        <f>Leerstandserfassung!B11</f>
        <v/>
      </c>
      <c r="B30" s="18">
        <f>Leerstandserfassung!O11</f>
        <v/>
      </c>
    </row>
    <row r="31">
      <c r="A31" s="3">
        <f>Leerstandserfassung!B12</f>
        <v/>
      </c>
      <c r="B31" s="11">
        <f>Leerstandserfassung!O12</f>
        <v/>
      </c>
    </row>
  </sheetData>
  <mergeCells count="3">
    <mergeCell ref="A1:F1"/>
    <mergeCell ref="A12:C12"/>
    <mergeCell ref="A21:B2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8" customWidth="1" min="1" max="1"/>
    <col width="90" customWidth="1" min="2" max="2"/>
  </cols>
  <sheetData>
    <row r="1" ht="26" customHeight="1">
      <c r="A1" s="1" t="inlineStr">
        <is>
          <t>Anleitung zur Nutzung dieser Arbeitsmappe</t>
        </is>
      </c>
    </row>
    <row r="2"/>
    <row r="3" ht="60" customHeight="1">
      <c r="A3" s="28" t="inlineStr">
        <is>
          <t>Zweck der Arbeitsmappe</t>
        </is>
      </c>
      <c r="B3" s="29" t="inlineStr">
        <is>
          <t>Diese Vorlage dient der systematischen Erfassung und Auswertung von Leerstandskosten in Ihrem Wohnungsportfolio. Sie erfassen je Einheit den Leerstandszeitraum sowie alle damit verbundenen Kosten (Mietausfall, Nebenkosten, Renovierung, Vermarktung) und erhalten automatisch eine Gesamtauswertung.</t>
        </is>
      </c>
    </row>
    <row r="4" ht="60" customHeight="1">
      <c r="A4" s="28" t="inlineStr">
        <is>
          <t>Sheet 'Leerstandserfassung'</t>
        </is>
      </c>
      <c r="B4" s="29" t="inlineStr">
        <is>
          <t>Tragen Sie hier je Wohneinheit die Stammdaten (Adresse, Stadt, Wohnfläche, Sollmiete) sowie Beginn und Ende des Leerstands ein. Ist die Einheit noch nicht wieder vermietet, lassen Sie die Spalte 'Leerstand Ende' leer – die Leerstandstage werden dann automatisch bis heute berechnet. Gelb hinterlegte Zellen sind Eingabefelder.</t>
        </is>
      </c>
    </row>
    <row r="5" ht="60" customHeight="1">
      <c r="A5" s="28" t="inlineStr">
        <is>
          <t>Automatische Berechnungen</t>
        </is>
      </c>
      <c r="B5" s="29" t="inlineStr">
        <is>
          <t>Die Spalten Leerstandstage, Leerstandsmonate, Mietausfall und Gesamtkosten werden automatisch per Formel berechnet. Die Gesamtkosten summieren Mietausfall, Nebenkosten, Renovierungs- und Vermarktungskosten je Zeile.</t>
        </is>
      </c>
    </row>
    <row r="6" ht="60" customHeight="1">
      <c r="A6" s="28" t="inlineStr">
        <is>
          <t>Spalte 'Grund'</t>
        </is>
      </c>
      <c r="B6" s="29" t="inlineStr">
        <is>
          <t>Wählen Sie über das Dropdown-Menü den Leerstandsgrund aus (Mieterwechsel, Renovierung, Sanierung, Vermarktung, Rechtsstreit, Sonstiges). Dies ermöglicht die Auswertung nach Ursache im Sheet 'Auswertung'.</t>
        </is>
      </c>
    </row>
    <row r="7" ht="60" customHeight="1">
      <c r="A7" s="28" t="inlineStr">
        <is>
          <t>Farbliche Hervorhebung</t>
        </is>
      </c>
      <c r="B7" s="29" t="inlineStr">
        <is>
          <t>Gesamtkosten über 3.000 € werden rot markiert, Kosten bis 1.000 € grün. Einheiten mit Status 'Aktuell leer' werden orange hervorgehoben, damit Sie sofort erkennen, wo Handlungsbedarf besteht.</t>
        </is>
      </c>
    </row>
    <row r="8" ht="60" customHeight="1">
      <c r="A8" s="28" t="inlineStr">
        <is>
          <t>Sheet 'Auswertung'</t>
        </is>
      </c>
      <c r="B8" s="29" t="inlineStr">
        <is>
          <t>Hier finden Sie die wichtigsten Kennzahlen (Gesamtkosten, Durchschnittswerte, Anzahl leerstehender Einheiten) sowie zwei Diagramme: ein Balkendiagramm der Kosten je Einheit und ein Kreisdiagramm der Kostenverteilung nach Leerstandsgrund.</t>
        </is>
      </c>
    </row>
    <row r="9" ht="60" customHeight="1">
      <c r="A9" s="28" t="inlineStr">
        <is>
          <t>Pflege der Daten</t>
        </is>
      </c>
      <c r="B9" s="29" t="inlineStr">
        <is>
          <t>Ergänzen Sie neue Zeilen einfach am Ende der Tabelle im Sheet 'Leerstandserfassung' und ziehen Sie die Formeln der letzten Zeile nach unten. Die Gesamtsummenzeile passt sich bei Bedarf manuell an den neuen Bereich an.</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2026-07-21T16:58:42Z</dcterms:created>
  <dcterms:modified xmlns:dcterms="http://purl.org/dc/terms/" xmlns:xsi="http://www.w3.org/2001/XMLSchema-instance" xsi:type="dcterms:W3CDTF">2026-07-21T16:58:42Z</dcterms:modified>
</cp:coreProperties>
</file>