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aufdaten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Hinweise" sheetId="3" state="visible" r:id="rId3"/>
  </sheets>
  <definedNames>
    <definedName name="_xlnm._FilterDatabase" localSheetId="0" hidden="1">'Kaufdaten'!$A$3:$AB$103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DD.MM.YYYY"/>
    <numFmt numFmtId="165" formatCode="#,##0.00\ &quot;€&quot;"/>
    <numFmt numFmtId="166" formatCode="0.0%"/>
  </numFmts>
  <fonts count="5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1F2937"/>
      <sz val="10"/>
    </font>
    <font>
      <name val="Calibri"/>
      <b val="1"/>
      <color rgb="00FFFFFF"/>
      <sz val="11"/>
    </font>
    <font>
      <name val="Calibri"/>
      <color rgb="001F2937"/>
      <sz val="10"/>
    </font>
  </fonts>
  <fills count="7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14B8A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/>
    </xf>
    <xf numFmtId="164" fontId="4" fillId="4" borderId="1" applyAlignment="1" pivotButton="0" quotePrefix="0" xfId="0">
      <alignment horizontal="left" vertical="center"/>
    </xf>
    <xf numFmtId="49" fontId="4" fillId="4" borderId="1" applyAlignment="1" pivotButton="0" quotePrefix="0" xfId="0">
      <alignment horizontal="left" vertical="center"/>
    </xf>
    <xf numFmtId="2" fontId="4" fillId="4" borderId="1" applyAlignment="1" pivotButton="0" quotePrefix="0" xfId="0">
      <alignment horizontal="right" vertical="center"/>
    </xf>
    <xf numFmtId="165" fontId="4" fillId="4" borderId="1" applyAlignment="1" pivotButton="0" quotePrefix="0" xfId="0">
      <alignment horizontal="right" vertical="center"/>
    </xf>
    <xf numFmtId="166" fontId="4" fillId="3" borderId="1" applyAlignment="1" pivotButton="0" quotePrefix="0" xfId="0">
      <alignment horizontal="right" vertical="center"/>
    </xf>
    <xf numFmtId="165" fontId="4" fillId="3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  <xf numFmtId="0" fontId="4" fillId="3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 wrapText="1"/>
    </xf>
    <xf numFmtId="166" fontId="4" fillId="5" borderId="1" applyAlignment="1" pivotButton="0" quotePrefix="0" xfId="0">
      <alignment horizontal="right" vertical="center"/>
    </xf>
    <xf numFmtId="165" fontId="4" fillId="5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right" vertical="center"/>
    </xf>
    <xf numFmtId="0" fontId="4" fillId="3" borderId="1" applyAlignment="1" pivotButton="0" quotePrefix="0" xfId="0">
      <alignment horizontal="left" vertical="center"/>
    </xf>
    <xf numFmtId="0" fontId="3" fillId="2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left" vertical="center"/>
    </xf>
    <xf numFmtId="0" fontId="2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4" fillId="5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  <xf numFmtId="164" fontId="4" fillId="4" borderId="1" applyAlignment="1" pivotButton="0" quotePrefix="0" xfId="0">
      <alignment horizontal="left" vertical="center"/>
    </xf>
    <xf numFmtId="165" fontId="4" fillId="4" borderId="1" applyAlignment="1" pivotButton="0" quotePrefix="0" xfId="0">
      <alignment horizontal="right" vertical="center"/>
    </xf>
    <xf numFmtId="166" fontId="4" fillId="3" borderId="1" applyAlignment="1" pivotButton="0" quotePrefix="0" xfId="0">
      <alignment horizontal="right" vertical="center"/>
    </xf>
    <xf numFmtId="165" fontId="4" fillId="3" borderId="1" applyAlignment="1" pivotButton="0" quotePrefix="0" xfId="0">
      <alignment horizontal="right" vertical="center"/>
    </xf>
    <xf numFmtId="166" fontId="4" fillId="4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165" fontId="4" fillId="5" borderId="1" applyAlignment="1" pivotButton="0" quotePrefix="0" xfId="0">
      <alignment horizontal="right" vertical="center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Kaufpreis und Kaufnebenkosten je Objekt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'Kaufdaten'!J3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'Kaufdaten'!$A$4:$A$103</f>
            </numRef>
          </cat>
          <val>
            <numRef>
              <f>'Kaufdaten'!$J$4:$J$103</f>
            </numRef>
          </val>
        </ser>
        <ser>
          <idx val="1"/>
          <order val="1"/>
          <tx>
            <strRef>
              <f>'Kaufdaten'!V3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'Kaufdaten'!$A$4:$A$103</f>
            </numRef>
          </cat>
          <val>
            <numRef>
              <f>'Kaufdaten'!$V$4:$V$103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Vorgangs-ID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Betrag in €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Zusammensetzung der Kaufnebenkosten</a:t>
            </a:r>
          </a:p>
        </rich>
      </tx>
    </title>
    <plotArea>
      <pieChart>
        <varyColors val="1"/>
        <ser>
          <idx val="0"/>
          <order val="0"/>
          <tx>
            <strRef>
              <f>'Übersicht'!F2</f>
            </strRef>
          </tx>
          <spPr>
            <a:ln xmlns:a="http://schemas.openxmlformats.org/drawingml/2006/main">
              <a:prstDash val="solid"/>
            </a:ln>
          </spPr>
          <cat>
            <numRef>
              <f>'Übersicht'!$E$3:$E$7</f>
            </numRef>
          </cat>
          <val>
            <numRef>
              <f>'Übersicht'!$F$3:$F$7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Nebenkostenquote nach Stadt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'Übersicht'!I20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'Übersicht'!$H$21:$H$30</f>
            </numRef>
          </cat>
          <val>
            <numRef>
              <f>'Übersicht'!$I$21:$I$30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Nebenkostenquote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Stadt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11</row>
      <rowOff>0</rowOff>
    </from>
    <ext cx="648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9</col>
      <colOff>0</colOff>
      <row>20</row>
      <rowOff>0</rowOff>
    </from>
    <ext cx="432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30</row>
      <rowOff>0</rowOff>
    </from>
    <ext cx="612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B1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6" customWidth="1" min="1" max="1"/>
    <col width="13" customWidth="1" min="2" max="2"/>
    <col width="22" customWidth="1" min="3" max="3"/>
    <col width="28" customWidth="1" min="4" max="4"/>
    <col width="10" customWidth="1" min="5" max="5"/>
    <col width="18" customWidth="1" min="6" max="6"/>
    <col width="25" customWidth="1" min="7" max="7"/>
    <col width="24" customWidth="1" min="8" max="8"/>
    <col width="16" customWidth="1" min="9" max="9"/>
    <col width="16" customWidth="1" min="10" max="10"/>
    <col width="21" customWidth="1" min="11" max="11"/>
    <col width="18" customWidth="1" min="12" max="12"/>
    <col width="18" customWidth="1" min="13" max="13"/>
    <col width="16" customWidth="1" min="14" max="14"/>
    <col width="20" customWidth="1" min="15" max="15"/>
    <col width="18" customWidth="1" min="16" max="16"/>
    <col width="27" customWidth="1" min="17" max="17"/>
    <col width="20" customWidth="1" min="18" max="18"/>
    <col width="22" customWidth="1" min="19" max="19"/>
    <col width="25" customWidth="1" min="20" max="20"/>
    <col width="23" customWidth="1" min="21" max="21"/>
    <col width="22" customWidth="1" min="22" max="22"/>
    <col width="27" customWidth="1" min="23" max="23"/>
    <col width="18" customWidth="1" min="24" max="24"/>
    <col width="17" customWidth="1" min="25" max="25"/>
    <col width="21" customWidth="1" min="26" max="26"/>
    <col width="14" customWidth="1" min="27" max="27"/>
    <col width="34" customWidth="1" min="28" max="28"/>
  </cols>
  <sheetData>
    <row r="1" ht="28" customHeight="1">
      <c r="A1" s="1" t="inlineStr">
        <is>
          <t>Kaufnebenkosten Immobilie – Aufstellung</t>
        </is>
      </c>
      <c r="B1" s="28" t="n"/>
      <c r="C1" s="28" t="n"/>
      <c r="D1" s="28" t="n"/>
      <c r="E1" s="28" t="n"/>
      <c r="F1" s="28" t="n"/>
      <c r="G1" s="28" t="n"/>
      <c r="H1" s="28" t="n"/>
      <c r="I1" s="28" t="n"/>
      <c r="J1" s="28" t="n"/>
      <c r="K1" s="28" t="n"/>
      <c r="L1" s="28" t="n"/>
      <c r="M1" s="28" t="n"/>
      <c r="N1" s="28" t="n"/>
      <c r="O1" s="28" t="n"/>
      <c r="P1" s="28" t="n"/>
      <c r="Q1" s="28" t="n"/>
      <c r="R1" s="28" t="n"/>
      <c r="S1" s="28" t="n"/>
      <c r="T1" s="28" t="n"/>
      <c r="U1" s="28" t="n"/>
      <c r="V1" s="28" t="n"/>
      <c r="W1" s="28" t="n"/>
      <c r="X1" s="28" t="n"/>
      <c r="Y1" s="28" t="n"/>
      <c r="Z1" s="28" t="n"/>
      <c r="AA1" s="28" t="n"/>
      <c r="AB1" s="29" t="n"/>
    </row>
    <row r="2" ht="22" customHeight="1">
      <c r="A2" s="2" t="inlineStr">
        <is>
          <t>Erfassen Sie Kaufdaten und individuelle Kostenansätze. Gelbe Zellen sind manuell zu bearbeiten.</t>
        </is>
      </c>
    </row>
    <row r="3" ht="42" customHeight="1">
      <c r="A3" s="3" t="inlineStr">
        <is>
          <t>Vorgangs-ID</t>
        </is>
      </c>
      <c r="B3" s="3" t="inlineStr">
        <is>
          <t>Kaufdatum</t>
        </is>
      </c>
      <c r="C3" s="3" t="inlineStr">
        <is>
          <t>Käufer</t>
        </is>
      </c>
      <c r="D3" s="3" t="inlineStr">
        <is>
          <t>Objektadresse</t>
        </is>
      </c>
      <c r="E3" s="3" t="inlineStr">
        <is>
          <t>PLZ</t>
        </is>
      </c>
      <c r="F3" s="3" t="inlineStr">
        <is>
          <t>Ort</t>
        </is>
      </c>
      <c r="G3" s="3" t="inlineStr">
        <is>
          <t>Bundesland</t>
        </is>
      </c>
      <c r="H3" s="3" t="inlineStr">
        <is>
          <t>Objektart</t>
        </is>
      </c>
      <c r="I3" s="3" t="inlineStr">
        <is>
          <t>Wohnfläche (m²)</t>
        </is>
      </c>
      <c r="J3" s="3" t="inlineStr">
        <is>
          <t>Kaufpreis</t>
        </is>
      </c>
      <c r="K3" s="3" t="inlineStr">
        <is>
          <t>Grunderwerbsteuersatz</t>
        </is>
      </c>
      <c r="L3" s="3" t="inlineStr">
        <is>
          <t>Grunderwerbsteuer</t>
        </is>
      </c>
      <c r="M3" s="3" t="inlineStr">
        <is>
          <t>Notarkosten-Satz</t>
        </is>
      </c>
      <c r="N3" s="3" t="inlineStr">
        <is>
          <t>Notarkosten</t>
        </is>
      </c>
      <c r="O3" s="3" t="inlineStr">
        <is>
          <t>Grundbuchkosten-Satz</t>
        </is>
      </c>
      <c r="P3" s="3" t="inlineStr">
        <is>
          <t>Grundbuchkosten</t>
        </is>
      </c>
      <c r="Q3" s="3" t="inlineStr">
        <is>
          <t>Maklerprovision Käufer-Satz</t>
        </is>
      </c>
      <c r="R3" s="3" t="inlineStr">
        <is>
          <t>Maklerprovision Käufer</t>
        </is>
      </c>
      <c r="S3" s="3" t="inlineStr">
        <is>
          <t>Gutachter-/Prüfungskosten</t>
        </is>
      </c>
      <c r="T3" s="3" t="inlineStr">
        <is>
          <t>Finanzierungs- und Bankkosten</t>
        </is>
      </c>
      <c r="U3" s="3" t="inlineStr">
        <is>
          <t>Sonstige Kaufnebenkosten</t>
        </is>
      </c>
      <c r="V3" s="3" t="inlineStr">
        <is>
          <t>Kaufnebenkosten gesamt</t>
        </is>
      </c>
      <c r="W3" s="3" t="inlineStr">
        <is>
          <t>Kaufpreis inklusive Nebenkosten</t>
        </is>
      </c>
      <c r="X3" s="3" t="inlineStr">
        <is>
          <t>Nebenkostenquote</t>
        </is>
      </c>
      <c r="Y3" s="3" t="inlineStr">
        <is>
          <t>Eigenkapital</t>
        </is>
      </c>
      <c r="Z3" s="3" t="inlineStr">
        <is>
          <t>Finanzierungsbedarf</t>
        </is>
      </c>
      <c r="AA3" s="3" t="inlineStr">
        <is>
          <t>Bewertung</t>
        </is>
      </c>
      <c r="AB3" s="3" t="inlineStr">
        <is>
          <t>Bemerkung</t>
        </is>
      </c>
    </row>
    <row r="4">
      <c r="A4" s="4" t="inlineStr">
        <is>
          <t>KN-2026-001</t>
        </is>
      </c>
      <c r="B4" s="30" t="n">
        <v>46034</v>
      </c>
      <c r="C4" s="4" t="inlineStr">
        <is>
          <t>Thomas Becker</t>
        </is>
      </c>
      <c r="D4" s="4" t="inlineStr">
        <is>
          <t>Prenzlauer Allee 210</t>
        </is>
      </c>
      <c r="E4" s="6" t="inlineStr">
        <is>
          <t>10405</t>
        </is>
      </c>
      <c r="F4" s="4" t="inlineStr">
        <is>
          <t>Berlin</t>
        </is>
      </c>
      <c r="G4" s="4" t="inlineStr">
        <is>
          <t>Berlin</t>
        </is>
      </c>
      <c r="H4" s="4" t="inlineStr">
        <is>
          <t>Eigentumswohnung</t>
        </is>
      </c>
      <c r="I4" s="7" t="n">
        <v>68</v>
      </c>
      <c r="J4" s="31" t="n">
        <v>385000</v>
      </c>
      <c r="K4" s="32">
        <f>IF($A4="","",IFERROR(VLOOKUP($G4,'Übersicht'!$J$4:$K$19,2,FALSE),0))</f>
        <v/>
      </c>
      <c r="L4" s="33">
        <f>IF($A4="","",$J4*$K4)</f>
        <v/>
      </c>
      <c r="M4" s="34" t="n">
        <v>0.015</v>
      </c>
      <c r="N4" s="33">
        <f>IF($A4="","",$J4*$M4)</f>
        <v/>
      </c>
      <c r="O4" s="34" t="n">
        <v>0.005</v>
      </c>
      <c r="P4" s="33">
        <f>IF($A4="","",$J4*$O4)</f>
        <v/>
      </c>
      <c r="Q4" s="34" t="n">
        <v>0.0357</v>
      </c>
      <c r="R4" s="33">
        <f>IF($A4="","",$J4*$Q4)</f>
        <v/>
      </c>
      <c r="S4" s="31" t="n">
        <v>1800</v>
      </c>
      <c r="T4" s="31" t="n">
        <v>2200</v>
      </c>
      <c r="U4" s="31" t="n">
        <v>900</v>
      </c>
      <c r="V4" s="33">
        <f>IF($A4="","",SUM($L4,$N4,$P4,$R4:$U4))</f>
        <v/>
      </c>
      <c r="W4" s="33">
        <f>IF($A4="","",SUM($J4,$V4))</f>
        <v/>
      </c>
      <c r="X4" s="32">
        <f>IF($A4="","",IFERROR($V4/$J4,0))</f>
        <v/>
      </c>
      <c r="Y4" s="31" t="n">
        <v>115000</v>
      </c>
      <c r="Z4" s="33">
        <f>IF($A4="","",MAX(0,$W4-$Y4))</f>
        <v/>
      </c>
      <c r="AA4" s="12">
        <f>IF($A4="","",IF($X4&lt;=0.1,"Niedrig",IF($X4&lt;=0.15,"Mittel","Hoch")))</f>
        <v/>
      </c>
      <c r="AB4" s="13" t="inlineStr">
        <is>
          <t>Modernisierte Wohnung zur Vermietung</t>
        </is>
      </c>
    </row>
    <row r="5">
      <c r="A5" s="4" t="inlineStr">
        <is>
          <t>KN-2026-002</t>
        </is>
      </c>
      <c r="B5" s="30" t="n">
        <v>46056</v>
      </c>
      <c r="C5" s="4" t="inlineStr">
        <is>
          <t>Sabine Müller</t>
        </is>
      </c>
      <c r="D5" s="4" t="inlineStr">
        <is>
          <t>Lindenstraße 18</t>
        </is>
      </c>
      <c r="E5" s="6" t="inlineStr">
        <is>
          <t>80331</t>
        </is>
      </c>
      <c r="F5" s="4" t="inlineStr">
        <is>
          <t>München</t>
        </is>
      </c>
      <c r="G5" s="4" t="inlineStr">
        <is>
          <t>Bayern</t>
        </is>
      </c>
      <c r="H5" s="4" t="inlineStr">
        <is>
          <t>Mehrfamilienhaus</t>
        </is>
      </c>
      <c r="I5" s="7" t="n">
        <v>142</v>
      </c>
      <c r="J5" s="31" t="n">
        <v>890000</v>
      </c>
      <c r="K5" s="35">
        <f>IF($A5="","",IFERROR(VLOOKUP($G5,'Übersicht'!$J$4:$K$19,2,FALSE),0))</f>
        <v/>
      </c>
      <c r="L5" s="36">
        <f>IF($A5="","",$J5*$K5)</f>
        <v/>
      </c>
      <c r="M5" s="34" t="n">
        <v>0.015</v>
      </c>
      <c r="N5" s="36">
        <f>IF($A5="","",$J5*$M5)</f>
        <v/>
      </c>
      <c r="O5" s="34" t="n">
        <v>0.005</v>
      </c>
      <c r="P5" s="36">
        <f>IF($A5="","",$J5*$O5)</f>
        <v/>
      </c>
      <c r="Q5" s="34" t="n">
        <v>0.0357</v>
      </c>
      <c r="R5" s="36">
        <f>IF($A5="","",$J5*$Q5)</f>
        <v/>
      </c>
      <c r="S5" s="31" t="n">
        <v>4200</v>
      </c>
      <c r="T5" s="31" t="n">
        <v>5200</v>
      </c>
      <c r="U5" s="31" t="n">
        <v>2300</v>
      </c>
      <c r="V5" s="36">
        <f>IF($A5="","",SUM($L5,$N5,$P5,$R5:$U5))</f>
        <v/>
      </c>
      <c r="W5" s="36">
        <f>IF($A5="","",SUM($J5,$V5))</f>
        <v/>
      </c>
      <c r="X5" s="35">
        <f>IF($A5="","",IFERROR($V5/$J5,0))</f>
        <v/>
      </c>
      <c r="Y5" s="31" t="n">
        <v>310000</v>
      </c>
      <c r="Z5" s="36">
        <f>IF($A5="","",MAX(0,$W5-$Y5))</f>
        <v/>
      </c>
      <c r="AA5" s="16">
        <f>IF($A5="","",IF($X5&lt;=0.1,"Niedrig",IF($X5&lt;=0.15,"Mittel","Hoch")))</f>
        <v/>
      </c>
      <c r="AB5" s="13" t="inlineStr">
        <is>
          <t>Mehrfamilienhaus mit Entwicklungspotenzial</t>
        </is>
      </c>
    </row>
    <row r="6">
      <c r="A6" s="4" t="inlineStr">
        <is>
          <t>KN-2026-003</t>
        </is>
      </c>
      <c r="B6" s="30" t="n">
        <v>46105</v>
      </c>
      <c r="C6" s="4" t="inlineStr">
        <is>
          <t>Andreas Schneider</t>
        </is>
      </c>
      <c r="D6" s="4" t="inlineStr">
        <is>
          <t>Osterstraße 121</t>
        </is>
      </c>
      <c r="E6" s="6" t="inlineStr">
        <is>
          <t>20255</t>
        </is>
      </c>
      <c r="F6" s="4" t="inlineStr">
        <is>
          <t>Hamburg</t>
        </is>
      </c>
      <c r="G6" s="4" t="inlineStr">
        <is>
          <t>Hamburg</t>
        </is>
      </c>
      <c r="H6" s="4" t="inlineStr">
        <is>
          <t>Eigentumswohnung</t>
        </is>
      </c>
      <c r="I6" s="7" t="n">
        <v>74</v>
      </c>
      <c r="J6" s="31" t="n">
        <v>465000</v>
      </c>
      <c r="K6" s="32">
        <f>IF($A6="","",IFERROR(VLOOKUP($G6,'Übersicht'!$J$4:$K$19,2,FALSE),0))</f>
        <v/>
      </c>
      <c r="L6" s="33">
        <f>IF($A6="","",$J6*$K6)</f>
        <v/>
      </c>
      <c r="M6" s="34" t="n">
        <v>0.015</v>
      </c>
      <c r="N6" s="33">
        <f>IF($A6="","",$J6*$M6)</f>
        <v/>
      </c>
      <c r="O6" s="34" t="n">
        <v>0.005</v>
      </c>
      <c r="P6" s="33">
        <f>IF($A6="","",$J6*$O6)</f>
        <v/>
      </c>
      <c r="Q6" s="34" t="n">
        <v>0.0357</v>
      </c>
      <c r="R6" s="33">
        <f>IF($A6="","",$J6*$Q6)</f>
        <v/>
      </c>
      <c r="S6" s="31" t="n">
        <v>2300</v>
      </c>
      <c r="T6" s="31" t="n">
        <v>2900</v>
      </c>
      <c r="U6" s="31" t="n">
        <v>1100</v>
      </c>
      <c r="V6" s="33">
        <f>IF($A6="","",SUM($L6,$N6,$P6,$R6:$U6))</f>
        <v/>
      </c>
      <c r="W6" s="33">
        <f>IF($A6="","",SUM($J6,$V6))</f>
        <v/>
      </c>
      <c r="X6" s="32">
        <f>IF($A6="","",IFERROR($V6/$J6,0))</f>
        <v/>
      </c>
      <c r="Y6" s="31" t="n">
        <v>150000</v>
      </c>
      <c r="Z6" s="33">
        <f>IF($A6="","",MAX(0,$W6-$Y6))</f>
        <v/>
      </c>
      <c r="AA6" s="12">
        <f>IF($A6="","",IF($X6&lt;=0.1,"Niedrig",IF($X6&lt;=0.15,"Mittel","Hoch")))</f>
        <v/>
      </c>
      <c r="AB6" s="13" t="inlineStr">
        <is>
          <t>Kapitalanlage im Altbau</t>
        </is>
      </c>
    </row>
    <row r="7">
      <c r="A7" s="4" t="inlineStr">
        <is>
          <t>KN-2026-004</t>
        </is>
      </c>
      <c r="B7" s="30" t="n">
        <v>46129</v>
      </c>
      <c r="C7" s="4" t="inlineStr">
        <is>
          <t>Petra Wagner</t>
        </is>
      </c>
      <c r="D7" s="4" t="inlineStr">
        <is>
          <t>Venloer Straße 318</t>
        </is>
      </c>
      <c r="E7" s="6" t="inlineStr">
        <is>
          <t>50823</t>
        </is>
      </c>
      <c r="F7" s="4" t="inlineStr">
        <is>
          <t>Köln</t>
        </is>
      </c>
      <c r="G7" s="4" t="inlineStr">
        <is>
          <t>Nordrhein-Westfalen</t>
        </is>
      </c>
      <c r="H7" s="4" t="inlineStr">
        <is>
          <t>Reihenhaus</t>
        </is>
      </c>
      <c r="I7" s="7" t="n">
        <v>111</v>
      </c>
      <c r="J7" s="31" t="n">
        <v>598000</v>
      </c>
      <c r="K7" s="35">
        <f>IF($A7="","",IFERROR(VLOOKUP($G7,'Übersicht'!$J$4:$K$19,2,FALSE),0))</f>
        <v/>
      </c>
      <c r="L7" s="36">
        <f>IF($A7="","",$J7*$K7)</f>
        <v/>
      </c>
      <c r="M7" s="34" t="n">
        <v>0.015</v>
      </c>
      <c r="N7" s="36">
        <f>IF($A7="","",$J7*$M7)</f>
        <v/>
      </c>
      <c r="O7" s="34" t="n">
        <v>0.005</v>
      </c>
      <c r="P7" s="36">
        <f>IF($A7="","",$J7*$O7)</f>
        <v/>
      </c>
      <c r="Q7" s="34" t="n">
        <v>0.0357</v>
      </c>
      <c r="R7" s="36">
        <f>IF($A7="","",$J7*$Q7)</f>
        <v/>
      </c>
      <c r="S7" s="31" t="n">
        <v>3100</v>
      </c>
      <c r="T7" s="31" t="n">
        <v>3800</v>
      </c>
      <c r="U7" s="31" t="n">
        <v>1700</v>
      </c>
      <c r="V7" s="36">
        <f>IF($A7="","",SUM($L7,$N7,$P7,$R7:$U7))</f>
        <v/>
      </c>
      <c r="W7" s="36">
        <f>IF($A7="","",SUM($J7,$V7))</f>
        <v/>
      </c>
      <c r="X7" s="35">
        <f>IF($A7="","",IFERROR($V7/$J7,0))</f>
        <v/>
      </c>
      <c r="Y7" s="31" t="n">
        <v>195000</v>
      </c>
      <c r="Z7" s="36">
        <f>IF($A7="","",MAX(0,$W7-$Y7))</f>
        <v/>
      </c>
      <c r="AA7" s="16">
        <f>IF($A7="","",IF($X7&lt;=0.1,"Niedrig",IF($X7&lt;=0.15,"Mittel","Hoch")))</f>
        <v/>
      </c>
      <c r="AB7" s="13" t="inlineStr">
        <is>
          <t>Eigennutzung mit Einliegerbereich</t>
        </is>
      </c>
    </row>
    <row r="8">
      <c r="A8" s="4" t="inlineStr">
        <is>
          <t>KN-2026-005</t>
        </is>
      </c>
      <c r="B8" s="30" t="n">
        <v>46150</v>
      </c>
      <c r="C8" s="4" t="inlineStr">
        <is>
          <t>Michael Hoffmann</t>
        </is>
      </c>
      <c r="D8" s="4" t="inlineStr">
        <is>
          <t>Goethestraße 45</t>
        </is>
      </c>
      <c r="E8" s="6" t="inlineStr">
        <is>
          <t>60313</t>
        </is>
      </c>
      <c r="F8" s="4" t="inlineStr">
        <is>
          <t>Frankfurt am Main</t>
        </is>
      </c>
      <c r="G8" s="4" t="inlineStr">
        <is>
          <t>Hessen</t>
        </is>
      </c>
      <c r="H8" s="4" t="inlineStr">
        <is>
          <t>Wohn- und Geschäftshaus</t>
        </is>
      </c>
      <c r="I8" s="7" t="n">
        <v>96</v>
      </c>
      <c r="J8" s="31" t="n">
        <v>625000</v>
      </c>
      <c r="K8" s="32">
        <f>IF($A8="","",IFERROR(VLOOKUP($G8,'Übersicht'!$J$4:$K$19,2,FALSE),0))</f>
        <v/>
      </c>
      <c r="L8" s="33">
        <f>IF($A8="","",$J8*$K8)</f>
        <v/>
      </c>
      <c r="M8" s="34" t="n">
        <v>0.015</v>
      </c>
      <c r="N8" s="33">
        <f>IF($A8="","",$J8*$M8)</f>
        <v/>
      </c>
      <c r="O8" s="34" t="n">
        <v>0.005</v>
      </c>
      <c r="P8" s="33">
        <f>IF($A8="","",$J8*$O8)</f>
        <v/>
      </c>
      <c r="Q8" s="34" t="n">
        <v>0.0357</v>
      </c>
      <c r="R8" s="33">
        <f>IF($A8="","",$J8*$Q8)</f>
        <v/>
      </c>
      <c r="S8" s="31" t="n">
        <v>3000</v>
      </c>
      <c r="T8" s="31" t="n">
        <v>4300</v>
      </c>
      <c r="U8" s="31" t="n">
        <v>2200</v>
      </c>
      <c r="V8" s="33">
        <f>IF($A8="","",SUM($L8,$N8,$P8,$R8:$U8))</f>
        <v/>
      </c>
      <c r="W8" s="33">
        <f>IF($A8="","",SUM($J8,$V8))</f>
        <v/>
      </c>
      <c r="X8" s="32">
        <f>IF($A8="","",IFERROR($V8/$J8,0))</f>
        <v/>
      </c>
      <c r="Y8" s="31" t="n">
        <v>200000</v>
      </c>
      <c r="Z8" s="33">
        <f>IF($A8="","",MAX(0,$W8-$Y8))</f>
        <v/>
      </c>
      <c r="AA8" s="12">
        <f>IF($A8="","",IF($X8&lt;=0.1,"Niedrig",IF($X8&lt;=0.15,"Mittel","Hoch")))</f>
        <v/>
      </c>
      <c r="AB8" s="13" t="inlineStr">
        <is>
          <t>Gewerbeanteil und zwei Wohneinheiten</t>
        </is>
      </c>
    </row>
    <row r="9">
      <c r="A9" s="4" t="inlineStr">
        <is>
          <t>KN-2026-006</t>
        </is>
      </c>
      <c r="B9" s="30" t="n">
        <v>46184</v>
      </c>
      <c r="C9" s="4" t="inlineStr">
        <is>
          <t>Julia Richter</t>
        </is>
      </c>
      <c r="D9" s="4" t="inlineStr">
        <is>
          <t>Hauptstraße 12</t>
        </is>
      </c>
      <c r="E9" s="6" t="inlineStr">
        <is>
          <t>70173</t>
        </is>
      </c>
      <c r="F9" s="4" t="inlineStr">
        <is>
          <t>Stuttgart</t>
        </is>
      </c>
      <c r="G9" s="4" t="inlineStr">
        <is>
          <t>Baden-Württemberg</t>
        </is>
      </c>
      <c r="H9" s="4" t="inlineStr">
        <is>
          <t>Eigentumswohnung</t>
        </is>
      </c>
      <c r="I9" s="7" t="n">
        <v>83</v>
      </c>
      <c r="J9" s="31" t="n">
        <v>510000</v>
      </c>
      <c r="K9" s="35">
        <f>IF($A9="","",IFERROR(VLOOKUP($G9,'Übersicht'!$J$4:$K$19,2,FALSE),0))</f>
        <v/>
      </c>
      <c r="L9" s="36">
        <f>IF($A9="","",$J9*$K9)</f>
        <v/>
      </c>
      <c r="M9" s="34" t="n">
        <v>0.015</v>
      </c>
      <c r="N9" s="36">
        <f>IF($A9="","",$J9*$M9)</f>
        <v/>
      </c>
      <c r="O9" s="34" t="n">
        <v>0.005</v>
      </c>
      <c r="P9" s="36">
        <f>IF($A9="","",$J9*$O9)</f>
        <v/>
      </c>
      <c r="Q9" s="34" t="n">
        <v>0.0357</v>
      </c>
      <c r="R9" s="36">
        <f>IF($A9="","",$J9*$Q9)</f>
        <v/>
      </c>
      <c r="S9" s="31" t="n">
        <v>2400</v>
      </c>
      <c r="T9" s="31" t="n">
        <v>3300</v>
      </c>
      <c r="U9" s="31" t="n">
        <v>1200</v>
      </c>
      <c r="V9" s="36">
        <f>IF($A9="","",SUM($L9,$N9,$P9,$R9:$U9))</f>
        <v/>
      </c>
      <c r="W9" s="36">
        <f>IF($A9="","",SUM($J9,$V9))</f>
        <v/>
      </c>
      <c r="X9" s="35">
        <f>IF($A9="","",IFERROR($V9/$J9,0))</f>
        <v/>
      </c>
      <c r="Y9" s="31" t="n">
        <v>165000</v>
      </c>
      <c r="Z9" s="36">
        <f>IF($A9="","",MAX(0,$W9-$Y9))</f>
        <v/>
      </c>
      <c r="AA9" s="16">
        <f>IF($A9="","",IF($X9&lt;=0.1,"Niedrig",IF($X9&lt;=0.15,"Mittel","Hoch")))</f>
        <v/>
      </c>
      <c r="AB9" s="13" t="inlineStr">
        <is>
          <t>Neubauwohnung mit Stellplatz</t>
        </is>
      </c>
    </row>
    <row r="10">
      <c r="A10" s="4" t="inlineStr">
        <is>
          <t>KN-2026-007</t>
        </is>
      </c>
      <c r="B10" s="30" t="n">
        <v>46212</v>
      </c>
      <c r="C10" s="4" t="inlineStr">
        <is>
          <t>Stefan Weber</t>
        </is>
      </c>
      <c r="D10" s="4" t="inlineStr">
        <is>
          <t>Kaiserstraße 24</t>
        </is>
      </c>
      <c r="E10" s="6" t="inlineStr">
        <is>
          <t>40213</t>
        </is>
      </c>
      <c r="F10" s="4" t="inlineStr">
        <is>
          <t>Düsseldorf</t>
        </is>
      </c>
      <c r="G10" s="4" t="inlineStr">
        <is>
          <t>Nordrhein-Westfalen</t>
        </is>
      </c>
      <c r="H10" s="4" t="inlineStr">
        <is>
          <t>Wohn- und Geschäftshaus</t>
        </is>
      </c>
      <c r="I10" s="7" t="n">
        <v>118</v>
      </c>
      <c r="J10" s="31" t="n">
        <v>735000</v>
      </c>
      <c r="K10" s="32">
        <f>IF($A10="","",IFERROR(VLOOKUP($G10,'Übersicht'!$J$4:$K$19,2,FALSE),0))</f>
        <v/>
      </c>
      <c r="L10" s="33">
        <f>IF($A10="","",$J10*$K10)</f>
        <v/>
      </c>
      <c r="M10" s="34" t="n">
        <v>0.015</v>
      </c>
      <c r="N10" s="33">
        <f>IF($A10="","",$J10*$M10)</f>
        <v/>
      </c>
      <c r="O10" s="34" t="n">
        <v>0.005</v>
      </c>
      <c r="P10" s="33">
        <f>IF($A10="","",$J10*$O10)</f>
        <v/>
      </c>
      <c r="Q10" s="34" t="n">
        <v>0.0357</v>
      </c>
      <c r="R10" s="33">
        <f>IF($A10="","",$J10*$Q10)</f>
        <v/>
      </c>
      <c r="S10" s="31" t="n">
        <v>3900</v>
      </c>
      <c r="T10" s="31" t="n">
        <v>4700</v>
      </c>
      <c r="U10" s="31" t="n">
        <v>2100</v>
      </c>
      <c r="V10" s="33">
        <f>IF($A10="","",SUM($L10,$N10,$P10,$R10:$U10))</f>
        <v/>
      </c>
      <c r="W10" s="33">
        <f>IF($A10="","",SUM($J10,$V10))</f>
        <v/>
      </c>
      <c r="X10" s="32">
        <f>IF($A10="","",IFERROR($V10/$J10,0))</f>
        <v/>
      </c>
      <c r="Y10" s="31" t="n">
        <v>255000</v>
      </c>
      <c r="Z10" s="33">
        <f>IF($A10="","",MAX(0,$W10-$Y10))</f>
        <v/>
      </c>
      <c r="AA10" s="12">
        <f>IF($A10="","",IF($X10&lt;=0.1,"Niedrig",IF($X10&lt;=0.15,"Mittel","Hoch")))</f>
        <v/>
      </c>
      <c r="AB10" s="13" t="inlineStr">
        <is>
          <t>Vermietete Einheit mit Ladenfläche</t>
        </is>
      </c>
    </row>
    <row r="11">
      <c r="A11" s="4" t="inlineStr">
        <is>
          <t>KN-2026-008</t>
        </is>
      </c>
      <c r="B11" s="30" t="n">
        <v>46238</v>
      </c>
      <c r="C11" s="4" t="inlineStr">
        <is>
          <t>Claudia Fischer</t>
        </is>
      </c>
      <c r="D11" s="4" t="inlineStr">
        <is>
          <t>Karl-Liebknecht-Straße 84</t>
        </is>
      </c>
      <c r="E11" s="6" t="inlineStr">
        <is>
          <t>04275</t>
        </is>
      </c>
      <c r="F11" s="4" t="inlineStr">
        <is>
          <t>Leipzig</t>
        </is>
      </c>
      <c r="G11" s="4" t="inlineStr">
        <is>
          <t>Sachsen</t>
        </is>
      </c>
      <c r="H11" s="4" t="inlineStr">
        <is>
          <t>Eigentumswohnung</t>
        </is>
      </c>
      <c r="I11" s="7" t="n">
        <v>48</v>
      </c>
      <c r="J11" s="31" t="n">
        <v>245000</v>
      </c>
      <c r="K11" s="35">
        <f>IF($A11="","",IFERROR(VLOOKUP($G11,'Übersicht'!$J$4:$K$19,2,FALSE),0))</f>
        <v/>
      </c>
      <c r="L11" s="36">
        <f>IF($A11="","",$J11*$K11)</f>
        <v/>
      </c>
      <c r="M11" s="34" t="n">
        <v>0.015</v>
      </c>
      <c r="N11" s="36">
        <f>IF($A11="","",$J11*$M11)</f>
        <v/>
      </c>
      <c r="O11" s="34" t="n">
        <v>0.005</v>
      </c>
      <c r="P11" s="36">
        <f>IF($A11="","",$J11*$O11)</f>
        <v/>
      </c>
      <c r="Q11" s="34" t="n">
        <v>0.0357</v>
      </c>
      <c r="R11" s="36">
        <f>IF($A11="","",$J11*$Q11)</f>
        <v/>
      </c>
      <c r="S11" s="31" t="n">
        <v>1600</v>
      </c>
      <c r="T11" s="31" t="n">
        <v>1800</v>
      </c>
      <c r="U11" s="31" t="n">
        <v>700</v>
      </c>
      <c r="V11" s="36">
        <f>IF($A11="","",SUM($L11,$N11,$P11,$R11:$U11))</f>
        <v/>
      </c>
      <c r="W11" s="36">
        <f>IF($A11="","",SUM($J11,$V11))</f>
        <v/>
      </c>
      <c r="X11" s="35">
        <f>IF($A11="","",IFERROR($V11/$J11,0))</f>
        <v/>
      </c>
      <c r="Y11" s="31" t="n">
        <v>80000</v>
      </c>
      <c r="Z11" s="36">
        <f>IF($A11="","",MAX(0,$W11-$Y11))</f>
        <v/>
      </c>
      <c r="AA11" s="16">
        <f>IF($A11="","",IF($X11&lt;=0.1,"Niedrig",IF($X11&lt;=0.15,"Mittel","Hoch")))</f>
        <v/>
      </c>
      <c r="AB11" s="13" t="inlineStr">
        <is>
          <t>Kompakte Wohnung für langfristige Vermietung</t>
        </is>
      </c>
    </row>
    <row r="12">
      <c r="A12" s="4" t="inlineStr">
        <is>
          <t>KN-2026-009</t>
        </is>
      </c>
      <c r="B12" s="30" t="n">
        <v>46254</v>
      </c>
      <c r="C12" s="4" t="inlineStr">
        <is>
          <t>Markus Bauer</t>
        </is>
      </c>
      <c r="D12" s="4" t="inlineStr">
        <is>
          <t>Alaunstraße 36</t>
        </is>
      </c>
      <c r="E12" s="6" t="inlineStr">
        <is>
          <t>01099</t>
        </is>
      </c>
      <c r="F12" s="4" t="inlineStr">
        <is>
          <t>Dresden</t>
        </is>
      </c>
      <c r="G12" s="4" t="inlineStr">
        <is>
          <t>Sachsen</t>
        </is>
      </c>
      <c r="H12" s="4" t="inlineStr">
        <is>
          <t>Reihenhaus</t>
        </is>
      </c>
      <c r="I12" s="7" t="n">
        <v>105</v>
      </c>
      <c r="J12" s="31" t="n">
        <v>420000</v>
      </c>
      <c r="K12" s="32">
        <f>IF($A12="","",IFERROR(VLOOKUP($G12,'Übersicht'!$J$4:$K$19,2,FALSE),0))</f>
        <v/>
      </c>
      <c r="L12" s="33">
        <f>IF($A12="","",$J12*$K12)</f>
        <v/>
      </c>
      <c r="M12" s="34" t="n">
        <v>0.015</v>
      </c>
      <c r="N12" s="33">
        <f>IF($A12="","",$J12*$M12)</f>
        <v/>
      </c>
      <c r="O12" s="34" t="n">
        <v>0.005</v>
      </c>
      <c r="P12" s="33">
        <f>IF($A12="","",$J12*$O12)</f>
        <v/>
      </c>
      <c r="Q12" s="34" t="n">
        <v>0.0357</v>
      </c>
      <c r="R12" s="33">
        <f>IF($A12="","",$J12*$Q12)</f>
        <v/>
      </c>
      <c r="S12" s="31" t="n">
        <v>2600</v>
      </c>
      <c r="T12" s="31" t="n">
        <v>3000</v>
      </c>
      <c r="U12" s="31" t="n">
        <v>1400</v>
      </c>
      <c r="V12" s="33">
        <f>IF($A12="","",SUM($L12,$N12,$P12,$R12:$U12))</f>
        <v/>
      </c>
      <c r="W12" s="33">
        <f>IF($A12="","",SUM($J12,$V12))</f>
        <v/>
      </c>
      <c r="X12" s="32">
        <f>IF($A12="","",IFERROR($V12/$J12,0))</f>
        <v/>
      </c>
      <c r="Y12" s="31" t="n">
        <v>135000</v>
      </c>
      <c r="Z12" s="33">
        <f>IF($A12="","",MAX(0,$W12-$Y12))</f>
        <v/>
      </c>
      <c r="AA12" s="12">
        <f>IF($A12="","",IF($X12&lt;=0.1,"Niedrig",IF($X12&lt;=0.15,"Mittel","Hoch")))</f>
        <v/>
      </c>
      <c r="AB12" s="13" t="inlineStr">
        <is>
          <t>Sanierungsreserve zusätzlich einplanen</t>
        </is>
      </c>
    </row>
    <row r="13">
      <c r="A13" s="4" t="inlineStr">
        <is>
          <t>KN-2026-010</t>
        </is>
      </c>
      <c r="B13" s="30" t="n">
        <v>46262</v>
      </c>
      <c r="C13" s="4" t="inlineStr">
        <is>
          <t>Nicole Schulz</t>
        </is>
      </c>
      <c r="D13" s="4" t="inlineStr">
        <is>
          <t>Podbielskistraße 145</t>
        </is>
      </c>
      <c r="E13" s="6" t="inlineStr">
        <is>
          <t>30177</t>
        </is>
      </c>
      <c r="F13" s="4" t="inlineStr">
        <is>
          <t>Hannover</t>
        </is>
      </c>
      <c r="G13" s="4" t="inlineStr">
        <is>
          <t>Niedersachsen</t>
        </is>
      </c>
      <c r="H13" s="4" t="inlineStr">
        <is>
          <t>Eigentumswohnung</t>
        </is>
      </c>
      <c r="I13" s="7" t="n">
        <v>72</v>
      </c>
      <c r="J13" s="31" t="n">
        <v>328000</v>
      </c>
      <c r="K13" s="35">
        <f>IF($A13="","",IFERROR(VLOOKUP($G13,'Übersicht'!$J$4:$K$19,2,FALSE),0))</f>
        <v/>
      </c>
      <c r="L13" s="36">
        <f>IF($A13="","",$J13*$K13)</f>
        <v/>
      </c>
      <c r="M13" s="34" t="n">
        <v>0.015</v>
      </c>
      <c r="N13" s="36">
        <f>IF($A13="","",$J13*$M13)</f>
        <v/>
      </c>
      <c r="O13" s="34" t="n">
        <v>0.005</v>
      </c>
      <c r="P13" s="36">
        <f>IF($A13="","",$J13*$O13)</f>
        <v/>
      </c>
      <c r="Q13" s="34" t="n">
        <v>0.0357</v>
      </c>
      <c r="R13" s="36">
        <f>IF($A13="","",$J13*$Q13)</f>
        <v/>
      </c>
      <c r="S13" s="31" t="n">
        <v>1900</v>
      </c>
      <c r="T13" s="31" t="n">
        <v>2400</v>
      </c>
      <c r="U13" s="31" t="n">
        <v>950</v>
      </c>
      <c r="V13" s="36">
        <f>IF($A13="","",SUM($L13,$N13,$P13,$R13:$U13))</f>
        <v/>
      </c>
      <c r="W13" s="36">
        <f>IF($A13="","",SUM($J13,$V13))</f>
        <v/>
      </c>
      <c r="X13" s="35">
        <f>IF($A13="","",IFERROR($V13/$J13,0))</f>
        <v/>
      </c>
      <c r="Y13" s="31" t="n">
        <v>105000</v>
      </c>
      <c r="Z13" s="36">
        <f>IF($A13="","",MAX(0,$W13-$Y13))</f>
        <v/>
      </c>
      <c r="AA13" s="16">
        <f>IF($A13="","",IF($X13&lt;=0.1,"Niedrig",IF($X13&lt;=0.15,"Mittel","Hoch")))</f>
        <v/>
      </c>
      <c r="AB13" s="13" t="inlineStr">
        <is>
          <t>Vermietete Wohnung mit Balkon</t>
        </is>
      </c>
    </row>
    <row r="14">
      <c r="A14" s="4" t="n"/>
      <c r="B14" s="30" t="n"/>
      <c r="C14" s="4" t="n"/>
      <c r="D14" s="4" t="n"/>
      <c r="E14" s="6" t="n"/>
      <c r="F14" s="4" t="n"/>
      <c r="G14" s="4" t="n"/>
      <c r="H14" s="4" t="n"/>
      <c r="I14" s="7" t="n"/>
      <c r="J14" s="31" t="n"/>
      <c r="K14" s="32">
        <f>IF($A14="","",IFERROR(VLOOKUP($G14,'Übersicht'!$J$4:$K$19,2,FALSE),0))</f>
        <v/>
      </c>
      <c r="L14" s="33">
        <f>IF($A14="","",$J14*$K14)</f>
        <v/>
      </c>
      <c r="M14" s="34" t="n"/>
      <c r="N14" s="33">
        <f>IF($A14="","",$J14*$M14)</f>
        <v/>
      </c>
      <c r="O14" s="34" t="n"/>
      <c r="P14" s="33">
        <f>IF($A14="","",$J14*$O14)</f>
        <v/>
      </c>
      <c r="Q14" s="34" t="n"/>
      <c r="R14" s="33">
        <f>IF($A14="","",$J14*$Q14)</f>
        <v/>
      </c>
      <c r="S14" s="31" t="n"/>
      <c r="T14" s="31" t="n"/>
      <c r="U14" s="31" t="n"/>
      <c r="V14" s="33">
        <f>IF($A14="","",SUM($L14,$N14,$P14,$R14:$U14))</f>
        <v/>
      </c>
      <c r="W14" s="33">
        <f>IF($A14="","",SUM($J14,$V14))</f>
        <v/>
      </c>
      <c r="X14" s="32">
        <f>IF($A14="","",IFERROR($V14/$J14,0))</f>
        <v/>
      </c>
      <c r="Y14" s="31" t="n"/>
      <c r="Z14" s="33">
        <f>IF($A14="","",MAX(0,$W14-$Y14))</f>
        <v/>
      </c>
      <c r="AA14" s="12">
        <f>IF($A14="","",IF($X14&lt;=0.1,"Niedrig",IF($X14&lt;=0.15,"Mittel","Hoch")))</f>
        <v/>
      </c>
      <c r="AB14" s="13" t="n"/>
    </row>
    <row r="15">
      <c r="A15" s="4" t="n"/>
      <c r="B15" s="30" t="n"/>
      <c r="C15" s="4" t="n"/>
      <c r="D15" s="4" t="n"/>
      <c r="E15" s="6" t="n"/>
      <c r="F15" s="4" t="n"/>
      <c r="G15" s="4" t="n"/>
      <c r="H15" s="4" t="n"/>
      <c r="I15" s="7" t="n"/>
      <c r="J15" s="31" t="n"/>
      <c r="K15" s="35">
        <f>IF($A15="","",IFERROR(VLOOKUP($G15,'Übersicht'!$J$4:$K$19,2,FALSE),0))</f>
        <v/>
      </c>
      <c r="L15" s="36">
        <f>IF($A15="","",$J15*$K15)</f>
        <v/>
      </c>
      <c r="M15" s="34" t="n"/>
      <c r="N15" s="36">
        <f>IF($A15="","",$J15*$M15)</f>
        <v/>
      </c>
      <c r="O15" s="34" t="n"/>
      <c r="P15" s="36">
        <f>IF($A15="","",$J15*$O15)</f>
        <v/>
      </c>
      <c r="Q15" s="34" t="n"/>
      <c r="R15" s="36">
        <f>IF($A15="","",$J15*$Q15)</f>
        <v/>
      </c>
      <c r="S15" s="31" t="n"/>
      <c r="T15" s="31" t="n"/>
      <c r="U15" s="31" t="n"/>
      <c r="V15" s="36">
        <f>IF($A15="","",SUM($L15,$N15,$P15,$R15:$U15))</f>
        <v/>
      </c>
      <c r="W15" s="36">
        <f>IF($A15="","",SUM($J15,$V15))</f>
        <v/>
      </c>
      <c r="X15" s="35">
        <f>IF($A15="","",IFERROR($V15/$J15,0))</f>
        <v/>
      </c>
      <c r="Y15" s="31" t="n"/>
      <c r="Z15" s="36">
        <f>IF($A15="","",MAX(0,$W15-$Y15))</f>
        <v/>
      </c>
      <c r="AA15" s="16">
        <f>IF($A15="","",IF($X15&lt;=0.1,"Niedrig",IF($X15&lt;=0.15,"Mittel","Hoch")))</f>
        <v/>
      </c>
      <c r="AB15" s="13" t="n"/>
    </row>
    <row r="16">
      <c r="A16" s="4" t="n"/>
      <c r="B16" s="30" t="n"/>
      <c r="C16" s="4" t="n"/>
      <c r="D16" s="4" t="n"/>
      <c r="E16" s="6" t="n"/>
      <c r="F16" s="4" t="n"/>
      <c r="G16" s="4" t="n"/>
      <c r="H16" s="4" t="n"/>
      <c r="I16" s="7" t="n"/>
      <c r="J16" s="31" t="n"/>
      <c r="K16" s="32">
        <f>IF($A16="","",IFERROR(VLOOKUP($G16,'Übersicht'!$J$4:$K$19,2,FALSE),0))</f>
        <v/>
      </c>
      <c r="L16" s="33">
        <f>IF($A16="","",$J16*$K16)</f>
        <v/>
      </c>
      <c r="M16" s="34" t="n"/>
      <c r="N16" s="33">
        <f>IF($A16="","",$J16*$M16)</f>
        <v/>
      </c>
      <c r="O16" s="34" t="n"/>
      <c r="P16" s="33">
        <f>IF($A16="","",$J16*$O16)</f>
        <v/>
      </c>
      <c r="Q16" s="34" t="n"/>
      <c r="R16" s="33">
        <f>IF($A16="","",$J16*$Q16)</f>
        <v/>
      </c>
      <c r="S16" s="31" t="n"/>
      <c r="T16" s="31" t="n"/>
      <c r="U16" s="31" t="n"/>
      <c r="V16" s="33">
        <f>IF($A16="","",SUM($L16,$N16,$P16,$R16:$U16))</f>
        <v/>
      </c>
      <c r="W16" s="33">
        <f>IF($A16="","",SUM($J16,$V16))</f>
        <v/>
      </c>
      <c r="X16" s="32">
        <f>IF($A16="","",IFERROR($V16/$J16,0))</f>
        <v/>
      </c>
      <c r="Y16" s="31" t="n"/>
      <c r="Z16" s="33">
        <f>IF($A16="","",MAX(0,$W16-$Y16))</f>
        <v/>
      </c>
      <c r="AA16" s="12">
        <f>IF($A16="","",IF($X16&lt;=0.1,"Niedrig",IF($X16&lt;=0.15,"Mittel","Hoch")))</f>
        <v/>
      </c>
      <c r="AB16" s="13" t="n"/>
    </row>
    <row r="17">
      <c r="A17" s="4" t="n"/>
      <c r="B17" s="30" t="n"/>
      <c r="C17" s="4" t="n"/>
      <c r="D17" s="4" t="n"/>
      <c r="E17" s="6" t="n"/>
      <c r="F17" s="4" t="n"/>
      <c r="G17" s="4" t="n"/>
      <c r="H17" s="4" t="n"/>
      <c r="I17" s="7" t="n"/>
      <c r="J17" s="31" t="n"/>
      <c r="K17" s="35">
        <f>IF($A17="","",IFERROR(VLOOKUP($G17,'Übersicht'!$J$4:$K$19,2,FALSE),0))</f>
        <v/>
      </c>
      <c r="L17" s="36">
        <f>IF($A17="","",$J17*$K17)</f>
        <v/>
      </c>
      <c r="M17" s="34" t="n"/>
      <c r="N17" s="36">
        <f>IF($A17="","",$J17*$M17)</f>
        <v/>
      </c>
      <c r="O17" s="34" t="n"/>
      <c r="P17" s="36">
        <f>IF($A17="","",$J17*$O17)</f>
        <v/>
      </c>
      <c r="Q17" s="34" t="n"/>
      <c r="R17" s="36">
        <f>IF($A17="","",$J17*$Q17)</f>
        <v/>
      </c>
      <c r="S17" s="31" t="n"/>
      <c r="T17" s="31" t="n"/>
      <c r="U17" s="31" t="n"/>
      <c r="V17" s="36">
        <f>IF($A17="","",SUM($L17,$N17,$P17,$R17:$U17))</f>
        <v/>
      </c>
      <c r="W17" s="36">
        <f>IF($A17="","",SUM($J17,$V17))</f>
        <v/>
      </c>
      <c r="X17" s="35">
        <f>IF($A17="","",IFERROR($V17/$J17,0))</f>
        <v/>
      </c>
      <c r="Y17" s="31" t="n"/>
      <c r="Z17" s="36">
        <f>IF($A17="","",MAX(0,$W17-$Y17))</f>
        <v/>
      </c>
      <c r="AA17" s="16">
        <f>IF($A17="","",IF($X17&lt;=0.1,"Niedrig",IF($X17&lt;=0.15,"Mittel","Hoch")))</f>
        <v/>
      </c>
      <c r="AB17" s="13" t="n"/>
    </row>
    <row r="18">
      <c r="A18" s="4" t="n"/>
      <c r="B18" s="30" t="n"/>
      <c r="C18" s="4" t="n"/>
      <c r="D18" s="4" t="n"/>
      <c r="E18" s="6" t="n"/>
      <c r="F18" s="4" t="n"/>
      <c r="G18" s="4" t="n"/>
      <c r="H18" s="4" t="n"/>
      <c r="I18" s="7" t="n"/>
      <c r="J18" s="31" t="n"/>
      <c r="K18" s="32">
        <f>IF($A18="","",IFERROR(VLOOKUP($G18,'Übersicht'!$J$4:$K$19,2,FALSE),0))</f>
        <v/>
      </c>
      <c r="L18" s="33">
        <f>IF($A18="","",$J18*$K18)</f>
        <v/>
      </c>
      <c r="M18" s="34" t="n"/>
      <c r="N18" s="33">
        <f>IF($A18="","",$J18*$M18)</f>
        <v/>
      </c>
      <c r="O18" s="34" t="n"/>
      <c r="P18" s="33">
        <f>IF($A18="","",$J18*$O18)</f>
        <v/>
      </c>
      <c r="Q18" s="34" t="n"/>
      <c r="R18" s="33">
        <f>IF($A18="","",$J18*$Q18)</f>
        <v/>
      </c>
      <c r="S18" s="31" t="n"/>
      <c r="T18" s="31" t="n"/>
      <c r="U18" s="31" t="n"/>
      <c r="V18" s="33">
        <f>IF($A18="","",SUM($L18,$N18,$P18,$R18:$U18))</f>
        <v/>
      </c>
      <c r="W18" s="33">
        <f>IF($A18="","",SUM($J18,$V18))</f>
        <v/>
      </c>
      <c r="X18" s="32">
        <f>IF($A18="","",IFERROR($V18/$J18,0))</f>
        <v/>
      </c>
      <c r="Y18" s="31" t="n"/>
      <c r="Z18" s="33">
        <f>IF($A18="","",MAX(0,$W18-$Y18))</f>
        <v/>
      </c>
      <c r="AA18" s="12">
        <f>IF($A18="","",IF($X18&lt;=0.1,"Niedrig",IF($X18&lt;=0.15,"Mittel","Hoch")))</f>
        <v/>
      </c>
      <c r="AB18" s="13" t="n"/>
    </row>
    <row r="19">
      <c r="A19" s="4" t="n"/>
      <c r="B19" s="30" t="n"/>
      <c r="C19" s="4" t="n"/>
      <c r="D19" s="4" t="n"/>
      <c r="E19" s="6" t="n"/>
      <c r="F19" s="4" t="n"/>
      <c r="G19" s="4" t="n"/>
      <c r="H19" s="4" t="n"/>
      <c r="I19" s="7" t="n"/>
      <c r="J19" s="31" t="n"/>
      <c r="K19" s="35">
        <f>IF($A19="","",IFERROR(VLOOKUP($G19,'Übersicht'!$J$4:$K$19,2,FALSE),0))</f>
        <v/>
      </c>
      <c r="L19" s="36">
        <f>IF($A19="","",$J19*$K19)</f>
        <v/>
      </c>
      <c r="M19" s="34" t="n"/>
      <c r="N19" s="36">
        <f>IF($A19="","",$J19*$M19)</f>
        <v/>
      </c>
      <c r="O19" s="34" t="n"/>
      <c r="P19" s="36">
        <f>IF($A19="","",$J19*$O19)</f>
        <v/>
      </c>
      <c r="Q19" s="34" t="n"/>
      <c r="R19" s="36">
        <f>IF($A19="","",$J19*$Q19)</f>
        <v/>
      </c>
      <c r="S19" s="31" t="n"/>
      <c r="T19" s="31" t="n"/>
      <c r="U19" s="31" t="n"/>
      <c r="V19" s="36">
        <f>IF($A19="","",SUM($L19,$N19,$P19,$R19:$U19))</f>
        <v/>
      </c>
      <c r="W19" s="36">
        <f>IF($A19="","",SUM($J19,$V19))</f>
        <v/>
      </c>
      <c r="X19" s="35">
        <f>IF($A19="","",IFERROR($V19/$J19,0))</f>
        <v/>
      </c>
      <c r="Y19" s="31" t="n"/>
      <c r="Z19" s="36">
        <f>IF($A19="","",MAX(0,$W19-$Y19))</f>
        <v/>
      </c>
      <c r="AA19" s="16">
        <f>IF($A19="","",IF($X19&lt;=0.1,"Niedrig",IF($X19&lt;=0.15,"Mittel","Hoch")))</f>
        <v/>
      </c>
      <c r="AB19" s="13" t="n"/>
    </row>
    <row r="20">
      <c r="A20" s="4" t="n"/>
      <c r="B20" s="30" t="n"/>
      <c r="C20" s="4" t="n"/>
      <c r="D20" s="4" t="n"/>
      <c r="E20" s="6" t="n"/>
      <c r="F20" s="4" t="n"/>
      <c r="G20" s="4" t="n"/>
      <c r="H20" s="4" t="n"/>
      <c r="I20" s="7" t="n"/>
      <c r="J20" s="31" t="n"/>
      <c r="K20" s="32">
        <f>IF($A20="","",IFERROR(VLOOKUP($G20,'Übersicht'!$J$4:$K$19,2,FALSE),0))</f>
        <v/>
      </c>
      <c r="L20" s="33">
        <f>IF($A20="","",$J20*$K20)</f>
        <v/>
      </c>
      <c r="M20" s="34" t="n"/>
      <c r="N20" s="33">
        <f>IF($A20="","",$J20*$M20)</f>
        <v/>
      </c>
      <c r="O20" s="34" t="n"/>
      <c r="P20" s="33">
        <f>IF($A20="","",$J20*$O20)</f>
        <v/>
      </c>
      <c r="Q20" s="34" t="n"/>
      <c r="R20" s="33">
        <f>IF($A20="","",$J20*$Q20)</f>
        <v/>
      </c>
      <c r="S20" s="31" t="n"/>
      <c r="T20" s="31" t="n"/>
      <c r="U20" s="31" t="n"/>
      <c r="V20" s="33">
        <f>IF($A20="","",SUM($L20,$N20,$P20,$R20:$U20))</f>
        <v/>
      </c>
      <c r="W20" s="33">
        <f>IF($A20="","",SUM($J20,$V20))</f>
        <v/>
      </c>
      <c r="X20" s="32">
        <f>IF($A20="","",IFERROR($V20/$J20,0))</f>
        <v/>
      </c>
      <c r="Y20" s="31" t="n"/>
      <c r="Z20" s="33">
        <f>IF($A20="","",MAX(0,$W20-$Y20))</f>
        <v/>
      </c>
      <c r="AA20" s="12">
        <f>IF($A20="","",IF($X20&lt;=0.1,"Niedrig",IF($X20&lt;=0.15,"Mittel","Hoch")))</f>
        <v/>
      </c>
      <c r="AB20" s="13" t="n"/>
    </row>
    <row r="21">
      <c r="A21" s="4" t="n"/>
      <c r="B21" s="30" t="n"/>
      <c r="C21" s="4" t="n"/>
      <c r="D21" s="4" t="n"/>
      <c r="E21" s="6" t="n"/>
      <c r="F21" s="4" t="n"/>
      <c r="G21" s="4" t="n"/>
      <c r="H21" s="4" t="n"/>
      <c r="I21" s="7" t="n"/>
      <c r="J21" s="31" t="n"/>
      <c r="K21" s="35">
        <f>IF($A21="","",IFERROR(VLOOKUP($G21,'Übersicht'!$J$4:$K$19,2,FALSE),0))</f>
        <v/>
      </c>
      <c r="L21" s="36">
        <f>IF($A21="","",$J21*$K21)</f>
        <v/>
      </c>
      <c r="M21" s="34" t="n"/>
      <c r="N21" s="36">
        <f>IF($A21="","",$J21*$M21)</f>
        <v/>
      </c>
      <c r="O21" s="34" t="n"/>
      <c r="P21" s="36">
        <f>IF($A21="","",$J21*$O21)</f>
        <v/>
      </c>
      <c r="Q21" s="34" t="n"/>
      <c r="R21" s="36">
        <f>IF($A21="","",$J21*$Q21)</f>
        <v/>
      </c>
      <c r="S21" s="31" t="n"/>
      <c r="T21" s="31" t="n"/>
      <c r="U21" s="31" t="n"/>
      <c r="V21" s="36">
        <f>IF($A21="","",SUM($L21,$N21,$P21,$R21:$U21))</f>
        <v/>
      </c>
      <c r="W21" s="36">
        <f>IF($A21="","",SUM($J21,$V21))</f>
        <v/>
      </c>
      <c r="X21" s="35">
        <f>IF($A21="","",IFERROR($V21/$J21,0))</f>
        <v/>
      </c>
      <c r="Y21" s="31" t="n"/>
      <c r="Z21" s="36">
        <f>IF($A21="","",MAX(0,$W21-$Y21))</f>
        <v/>
      </c>
      <c r="AA21" s="16">
        <f>IF($A21="","",IF($X21&lt;=0.1,"Niedrig",IF($X21&lt;=0.15,"Mittel","Hoch")))</f>
        <v/>
      </c>
      <c r="AB21" s="13" t="n"/>
    </row>
    <row r="22">
      <c r="A22" s="4" t="n"/>
      <c r="B22" s="30" t="n"/>
      <c r="C22" s="4" t="n"/>
      <c r="D22" s="4" t="n"/>
      <c r="E22" s="6" t="n"/>
      <c r="F22" s="4" t="n"/>
      <c r="G22" s="4" t="n"/>
      <c r="H22" s="4" t="n"/>
      <c r="I22" s="7" t="n"/>
      <c r="J22" s="31" t="n"/>
      <c r="K22" s="32">
        <f>IF($A22="","",IFERROR(VLOOKUP($G22,'Übersicht'!$J$4:$K$19,2,FALSE),0))</f>
        <v/>
      </c>
      <c r="L22" s="33">
        <f>IF($A22="","",$J22*$K22)</f>
        <v/>
      </c>
      <c r="M22" s="34" t="n"/>
      <c r="N22" s="33">
        <f>IF($A22="","",$J22*$M22)</f>
        <v/>
      </c>
      <c r="O22" s="34" t="n"/>
      <c r="P22" s="33">
        <f>IF($A22="","",$J22*$O22)</f>
        <v/>
      </c>
      <c r="Q22" s="34" t="n"/>
      <c r="R22" s="33">
        <f>IF($A22="","",$J22*$Q22)</f>
        <v/>
      </c>
      <c r="S22" s="31" t="n"/>
      <c r="T22" s="31" t="n"/>
      <c r="U22" s="31" t="n"/>
      <c r="V22" s="33">
        <f>IF($A22="","",SUM($L22,$N22,$P22,$R22:$U22))</f>
        <v/>
      </c>
      <c r="W22" s="33">
        <f>IF($A22="","",SUM($J22,$V22))</f>
        <v/>
      </c>
      <c r="X22" s="32">
        <f>IF($A22="","",IFERROR($V22/$J22,0))</f>
        <v/>
      </c>
      <c r="Y22" s="31" t="n"/>
      <c r="Z22" s="33">
        <f>IF($A22="","",MAX(0,$W22-$Y22))</f>
        <v/>
      </c>
      <c r="AA22" s="12">
        <f>IF($A22="","",IF($X22&lt;=0.1,"Niedrig",IF($X22&lt;=0.15,"Mittel","Hoch")))</f>
        <v/>
      </c>
      <c r="AB22" s="13" t="n"/>
    </row>
    <row r="23">
      <c r="A23" s="4" t="n"/>
      <c r="B23" s="30" t="n"/>
      <c r="C23" s="4" t="n"/>
      <c r="D23" s="4" t="n"/>
      <c r="E23" s="6" t="n"/>
      <c r="F23" s="4" t="n"/>
      <c r="G23" s="4" t="n"/>
      <c r="H23" s="4" t="n"/>
      <c r="I23" s="7" t="n"/>
      <c r="J23" s="31" t="n"/>
      <c r="K23" s="35">
        <f>IF($A23="","",IFERROR(VLOOKUP($G23,'Übersicht'!$J$4:$K$19,2,FALSE),0))</f>
        <v/>
      </c>
      <c r="L23" s="36">
        <f>IF($A23="","",$J23*$K23)</f>
        <v/>
      </c>
      <c r="M23" s="34" t="n"/>
      <c r="N23" s="36">
        <f>IF($A23="","",$J23*$M23)</f>
        <v/>
      </c>
      <c r="O23" s="34" t="n"/>
      <c r="P23" s="36">
        <f>IF($A23="","",$J23*$O23)</f>
        <v/>
      </c>
      <c r="Q23" s="34" t="n"/>
      <c r="R23" s="36">
        <f>IF($A23="","",$J23*$Q23)</f>
        <v/>
      </c>
      <c r="S23" s="31" t="n"/>
      <c r="T23" s="31" t="n"/>
      <c r="U23" s="31" t="n"/>
      <c r="V23" s="36">
        <f>IF($A23="","",SUM($L23,$N23,$P23,$R23:$U23))</f>
        <v/>
      </c>
      <c r="W23" s="36">
        <f>IF($A23="","",SUM($J23,$V23))</f>
        <v/>
      </c>
      <c r="X23" s="35">
        <f>IF($A23="","",IFERROR($V23/$J23,0))</f>
        <v/>
      </c>
      <c r="Y23" s="31" t="n"/>
      <c r="Z23" s="36">
        <f>IF($A23="","",MAX(0,$W23-$Y23))</f>
        <v/>
      </c>
      <c r="AA23" s="16">
        <f>IF($A23="","",IF($X23&lt;=0.1,"Niedrig",IF($X23&lt;=0.15,"Mittel","Hoch")))</f>
        <v/>
      </c>
      <c r="AB23" s="13" t="n"/>
    </row>
    <row r="24">
      <c r="A24" s="4" t="n"/>
      <c r="B24" s="30" t="n"/>
      <c r="C24" s="4" t="n"/>
      <c r="D24" s="4" t="n"/>
      <c r="E24" s="6" t="n"/>
      <c r="F24" s="4" t="n"/>
      <c r="G24" s="4" t="n"/>
      <c r="H24" s="4" t="n"/>
      <c r="I24" s="7" t="n"/>
      <c r="J24" s="31" t="n"/>
      <c r="K24" s="32">
        <f>IF($A24="","",IFERROR(VLOOKUP($G24,'Übersicht'!$J$4:$K$19,2,FALSE),0))</f>
        <v/>
      </c>
      <c r="L24" s="33">
        <f>IF($A24="","",$J24*$K24)</f>
        <v/>
      </c>
      <c r="M24" s="34" t="n"/>
      <c r="N24" s="33">
        <f>IF($A24="","",$J24*$M24)</f>
        <v/>
      </c>
      <c r="O24" s="34" t="n"/>
      <c r="P24" s="33">
        <f>IF($A24="","",$J24*$O24)</f>
        <v/>
      </c>
      <c r="Q24" s="34" t="n"/>
      <c r="R24" s="33">
        <f>IF($A24="","",$J24*$Q24)</f>
        <v/>
      </c>
      <c r="S24" s="31" t="n"/>
      <c r="T24" s="31" t="n"/>
      <c r="U24" s="31" t="n"/>
      <c r="V24" s="33">
        <f>IF($A24="","",SUM($L24,$N24,$P24,$R24:$U24))</f>
        <v/>
      </c>
      <c r="W24" s="33">
        <f>IF($A24="","",SUM($J24,$V24))</f>
        <v/>
      </c>
      <c r="X24" s="32">
        <f>IF($A24="","",IFERROR($V24/$J24,0))</f>
        <v/>
      </c>
      <c r="Y24" s="31" t="n"/>
      <c r="Z24" s="33">
        <f>IF($A24="","",MAX(0,$W24-$Y24))</f>
        <v/>
      </c>
      <c r="AA24" s="12">
        <f>IF($A24="","",IF($X24&lt;=0.1,"Niedrig",IF($X24&lt;=0.15,"Mittel","Hoch")))</f>
        <v/>
      </c>
      <c r="AB24" s="13" t="n"/>
    </row>
    <row r="25">
      <c r="A25" s="4" t="n"/>
      <c r="B25" s="30" t="n"/>
      <c r="C25" s="4" t="n"/>
      <c r="D25" s="4" t="n"/>
      <c r="E25" s="6" t="n"/>
      <c r="F25" s="4" t="n"/>
      <c r="G25" s="4" t="n"/>
      <c r="H25" s="4" t="n"/>
      <c r="I25" s="7" t="n"/>
      <c r="J25" s="31" t="n"/>
      <c r="K25" s="35">
        <f>IF($A25="","",IFERROR(VLOOKUP($G25,'Übersicht'!$J$4:$K$19,2,FALSE),0))</f>
        <v/>
      </c>
      <c r="L25" s="36">
        <f>IF($A25="","",$J25*$K25)</f>
        <v/>
      </c>
      <c r="M25" s="34" t="n"/>
      <c r="N25" s="36">
        <f>IF($A25="","",$J25*$M25)</f>
        <v/>
      </c>
      <c r="O25" s="34" t="n"/>
      <c r="P25" s="36">
        <f>IF($A25="","",$J25*$O25)</f>
        <v/>
      </c>
      <c r="Q25" s="34" t="n"/>
      <c r="R25" s="36">
        <f>IF($A25="","",$J25*$Q25)</f>
        <v/>
      </c>
      <c r="S25" s="31" t="n"/>
      <c r="T25" s="31" t="n"/>
      <c r="U25" s="31" t="n"/>
      <c r="V25" s="36">
        <f>IF($A25="","",SUM($L25,$N25,$P25,$R25:$U25))</f>
        <v/>
      </c>
      <c r="W25" s="36">
        <f>IF($A25="","",SUM($J25,$V25))</f>
        <v/>
      </c>
      <c r="X25" s="35">
        <f>IF($A25="","",IFERROR($V25/$J25,0))</f>
        <v/>
      </c>
      <c r="Y25" s="31" t="n"/>
      <c r="Z25" s="36">
        <f>IF($A25="","",MAX(0,$W25-$Y25))</f>
        <v/>
      </c>
      <c r="AA25" s="16">
        <f>IF($A25="","",IF($X25&lt;=0.1,"Niedrig",IF($X25&lt;=0.15,"Mittel","Hoch")))</f>
        <v/>
      </c>
      <c r="AB25" s="13" t="n"/>
    </row>
    <row r="26">
      <c r="A26" s="4" t="n"/>
      <c r="B26" s="30" t="n"/>
      <c r="C26" s="4" t="n"/>
      <c r="D26" s="4" t="n"/>
      <c r="E26" s="6" t="n"/>
      <c r="F26" s="4" t="n"/>
      <c r="G26" s="4" t="n"/>
      <c r="H26" s="4" t="n"/>
      <c r="I26" s="7" t="n"/>
      <c r="J26" s="31" t="n"/>
      <c r="K26" s="32">
        <f>IF($A26="","",IFERROR(VLOOKUP($G26,'Übersicht'!$J$4:$K$19,2,FALSE),0))</f>
        <v/>
      </c>
      <c r="L26" s="33">
        <f>IF($A26="","",$J26*$K26)</f>
        <v/>
      </c>
      <c r="M26" s="34" t="n"/>
      <c r="N26" s="33">
        <f>IF($A26="","",$J26*$M26)</f>
        <v/>
      </c>
      <c r="O26" s="34" t="n"/>
      <c r="P26" s="33">
        <f>IF($A26="","",$J26*$O26)</f>
        <v/>
      </c>
      <c r="Q26" s="34" t="n"/>
      <c r="R26" s="33">
        <f>IF($A26="","",$J26*$Q26)</f>
        <v/>
      </c>
      <c r="S26" s="31" t="n"/>
      <c r="T26" s="31" t="n"/>
      <c r="U26" s="31" t="n"/>
      <c r="V26" s="33">
        <f>IF($A26="","",SUM($L26,$N26,$P26,$R26:$U26))</f>
        <v/>
      </c>
      <c r="W26" s="33">
        <f>IF($A26="","",SUM($J26,$V26))</f>
        <v/>
      </c>
      <c r="X26" s="32">
        <f>IF($A26="","",IFERROR($V26/$J26,0))</f>
        <v/>
      </c>
      <c r="Y26" s="31" t="n"/>
      <c r="Z26" s="33">
        <f>IF($A26="","",MAX(0,$W26-$Y26))</f>
        <v/>
      </c>
      <c r="AA26" s="12">
        <f>IF($A26="","",IF($X26&lt;=0.1,"Niedrig",IF($X26&lt;=0.15,"Mittel","Hoch")))</f>
        <v/>
      </c>
      <c r="AB26" s="13" t="n"/>
    </row>
    <row r="27">
      <c r="A27" s="4" t="n"/>
      <c r="B27" s="30" t="n"/>
      <c r="C27" s="4" t="n"/>
      <c r="D27" s="4" t="n"/>
      <c r="E27" s="6" t="n"/>
      <c r="F27" s="4" t="n"/>
      <c r="G27" s="4" t="n"/>
      <c r="H27" s="4" t="n"/>
      <c r="I27" s="7" t="n"/>
      <c r="J27" s="31" t="n"/>
      <c r="K27" s="35">
        <f>IF($A27="","",IFERROR(VLOOKUP($G27,'Übersicht'!$J$4:$K$19,2,FALSE),0))</f>
        <v/>
      </c>
      <c r="L27" s="36">
        <f>IF($A27="","",$J27*$K27)</f>
        <v/>
      </c>
      <c r="M27" s="34" t="n"/>
      <c r="N27" s="36">
        <f>IF($A27="","",$J27*$M27)</f>
        <v/>
      </c>
      <c r="O27" s="34" t="n"/>
      <c r="P27" s="36">
        <f>IF($A27="","",$J27*$O27)</f>
        <v/>
      </c>
      <c r="Q27" s="34" t="n"/>
      <c r="R27" s="36">
        <f>IF($A27="","",$J27*$Q27)</f>
        <v/>
      </c>
      <c r="S27" s="31" t="n"/>
      <c r="T27" s="31" t="n"/>
      <c r="U27" s="31" t="n"/>
      <c r="V27" s="36">
        <f>IF($A27="","",SUM($L27,$N27,$P27,$R27:$U27))</f>
        <v/>
      </c>
      <c r="W27" s="36">
        <f>IF($A27="","",SUM($J27,$V27))</f>
        <v/>
      </c>
      <c r="X27" s="35">
        <f>IF($A27="","",IFERROR($V27/$J27,0))</f>
        <v/>
      </c>
      <c r="Y27" s="31" t="n"/>
      <c r="Z27" s="36">
        <f>IF($A27="","",MAX(0,$W27-$Y27))</f>
        <v/>
      </c>
      <c r="AA27" s="16">
        <f>IF($A27="","",IF($X27&lt;=0.1,"Niedrig",IF($X27&lt;=0.15,"Mittel","Hoch")))</f>
        <v/>
      </c>
      <c r="AB27" s="13" t="n"/>
    </row>
    <row r="28">
      <c r="A28" s="4" t="n"/>
      <c r="B28" s="30" t="n"/>
      <c r="C28" s="4" t="n"/>
      <c r="D28" s="4" t="n"/>
      <c r="E28" s="6" t="n"/>
      <c r="F28" s="4" t="n"/>
      <c r="G28" s="4" t="n"/>
      <c r="H28" s="4" t="n"/>
      <c r="I28" s="7" t="n"/>
      <c r="J28" s="31" t="n"/>
      <c r="K28" s="32">
        <f>IF($A28="","",IFERROR(VLOOKUP($G28,'Übersicht'!$J$4:$K$19,2,FALSE),0))</f>
        <v/>
      </c>
      <c r="L28" s="33">
        <f>IF($A28="","",$J28*$K28)</f>
        <v/>
      </c>
      <c r="M28" s="34" t="n"/>
      <c r="N28" s="33">
        <f>IF($A28="","",$J28*$M28)</f>
        <v/>
      </c>
      <c r="O28" s="34" t="n"/>
      <c r="P28" s="33">
        <f>IF($A28="","",$J28*$O28)</f>
        <v/>
      </c>
      <c r="Q28" s="34" t="n"/>
      <c r="R28" s="33">
        <f>IF($A28="","",$J28*$Q28)</f>
        <v/>
      </c>
      <c r="S28" s="31" t="n"/>
      <c r="T28" s="31" t="n"/>
      <c r="U28" s="31" t="n"/>
      <c r="V28" s="33">
        <f>IF($A28="","",SUM($L28,$N28,$P28,$R28:$U28))</f>
        <v/>
      </c>
      <c r="W28" s="33">
        <f>IF($A28="","",SUM($J28,$V28))</f>
        <v/>
      </c>
      <c r="X28" s="32">
        <f>IF($A28="","",IFERROR($V28/$J28,0))</f>
        <v/>
      </c>
      <c r="Y28" s="31" t="n"/>
      <c r="Z28" s="33">
        <f>IF($A28="","",MAX(0,$W28-$Y28))</f>
        <v/>
      </c>
      <c r="AA28" s="12">
        <f>IF($A28="","",IF($X28&lt;=0.1,"Niedrig",IF($X28&lt;=0.15,"Mittel","Hoch")))</f>
        <v/>
      </c>
      <c r="AB28" s="13" t="n"/>
    </row>
    <row r="29">
      <c r="A29" s="4" t="n"/>
      <c r="B29" s="30" t="n"/>
      <c r="C29" s="4" t="n"/>
      <c r="D29" s="4" t="n"/>
      <c r="E29" s="6" t="n"/>
      <c r="F29" s="4" t="n"/>
      <c r="G29" s="4" t="n"/>
      <c r="H29" s="4" t="n"/>
      <c r="I29" s="7" t="n"/>
      <c r="J29" s="31" t="n"/>
      <c r="K29" s="35">
        <f>IF($A29="","",IFERROR(VLOOKUP($G29,'Übersicht'!$J$4:$K$19,2,FALSE),0))</f>
        <v/>
      </c>
      <c r="L29" s="36">
        <f>IF($A29="","",$J29*$K29)</f>
        <v/>
      </c>
      <c r="M29" s="34" t="n"/>
      <c r="N29" s="36">
        <f>IF($A29="","",$J29*$M29)</f>
        <v/>
      </c>
      <c r="O29" s="34" t="n"/>
      <c r="P29" s="36">
        <f>IF($A29="","",$J29*$O29)</f>
        <v/>
      </c>
      <c r="Q29" s="34" t="n"/>
      <c r="R29" s="36">
        <f>IF($A29="","",$J29*$Q29)</f>
        <v/>
      </c>
      <c r="S29" s="31" t="n"/>
      <c r="T29" s="31" t="n"/>
      <c r="U29" s="31" t="n"/>
      <c r="V29" s="36">
        <f>IF($A29="","",SUM($L29,$N29,$P29,$R29:$U29))</f>
        <v/>
      </c>
      <c r="W29" s="36">
        <f>IF($A29="","",SUM($J29,$V29))</f>
        <v/>
      </c>
      <c r="X29" s="35">
        <f>IF($A29="","",IFERROR($V29/$J29,0))</f>
        <v/>
      </c>
      <c r="Y29" s="31" t="n"/>
      <c r="Z29" s="36">
        <f>IF($A29="","",MAX(0,$W29-$Y29))</f>
        <v/>
      </c>
      <c r="AA29" s="16">
        <f>IF($A29="","",IF($X29&lt;=0.1,"Niedrig",IF($X29&lt;=0.15,"Mittel","Hoch")))</f>
        <v/>
      </c>
      <c r="AB29" s="13" t="n"/>
    </row>
    <row r="30">
      <c r="A30" s="4" t="n"/>
      <c r="B30" s="30" t="n"/>
      <c r="C30" s="4" t="n"/>
      <c r="D30" s="4" t="n"/>
      <c r="E30" s="6" t="n"/>
      <c r="F30" s="4" t="n"/>
      <c r="G30" s="4" t="n"/>
      <c r="H30" s="4" t="n"/>
      <c r="I30" s="7" t="n"/>
      <c r="J30" s="31" t="n"/>
      <c r="K30" s="32">
        <f>IF($A30="","",IFERROR(VLOOKUP($G30,'Übersicht'!$J$4:$K$19,2,FALSE),0))</f>
        <v/>
      </c>
      <c r="L30" s="33">
        <f>IF($A30="","",$J30*$K30)</f>
        <v/>
      </c>
      <c r="M30" s="34" t="n"/>
      <c r="N30" s="33">
        <f>IF($A30="","",$J30*$M30)</f>
        <v/>
      </c>
      <c r="O30" s="34" t="n"/>
      <c r="P30" s="33">
        <f>IF($A30="","",$J30*$O30)</f>
        <v/>
      </c>
      <c r="Q30" s="34" t="n"/>
      <c r="R30" s="33">
        <f>IF($A30="","",$J30*$Q30)</f>
        <v/>
      </c>
      <c r="S30" s="31" t="n"/>
      <c r="T30" s="31" t="n"/>
      <c r="U30" s="31" t="n"/>
      <c r="V30" s="33">
        <f>IF($A30="","",SUM($L30,$N30,$P30,$R30:$U30))</f>
        <v/>
      </c>
      <c r="W30" s="33">
        <f>IF($A30="","",SUM($J30,$V30))</f>
        <v/>
      </c>
      <c r="X30" s="32">
        <f>IF($A30="","",IFERROR($V30/$J30,0))</f>
        <v/>
      </c>
      <c r="Y30" s="31" t="n"/>
      <c r="Z30" s="33">
        <f>IF($A30="","",MAX(0,$W30-$Y30))</f>
        <v/>
      </c>
      <c r="AA30" s="12">
        <f>IF($A30="","",IF($X30&lt;=0.1,"Niedrig",IF($X30&lt;=0.15,"Mittel","Hoch")))</f>
        <v/>
      </c>
      <c r="AB30" s="13" t="n"/>
    </row>
    <row r="31">
      <c r="A31" s="4" t="n"/>
      <c r="B31" s="30" t="n"/>
      <c r="C31" s="4" t="n"/>
      <c r="D31" s="4" t="n"/>
      <c r="E31" s="6" t="n"/>
      <c r="F31" s="4" t="n"/>
      <c r="G31" s="4" t="n"/>
      <c r="H31" s="4" t="n"/>
      <c r="I31" s="7" t="n"/>
      <c r="J31" s="31" t="n"/>
      <c r="K31" s="35">
        <f>IF($A31="","",IFERROR(VLOOKUP($G31,'Übersicht'!$J$4:$K$19,2,FALSE),0))</f>
        <v/>
      </c>
      <c r="L31" s="36">
        <f>IF($A31="","",$J31*$K31)</f>
        <v/>
      </c>
      <c r="M31" s="34" t="n"/>
      <c r="N31" s="36">
        <f>IF($A31="","",$J31*$M31)</f>
        <v/>
      </c>
      <c r="O31" s="34" t="n"/>
      <c r="P31" s="36">
        <f>IF($A31="","",$J31*$O31)</f>
        <v/>
      </c>
      <c r="Q31" s="34" t="n"/>
      <c r="R31" s="36">
        <f>IF($A31="","",$J31*$Q31)</f>
        <v/>
      </c>
      <c r="S31" s="31" t="n"/>
      <c r="T31" s="31" t="n"/>
      <c r="U31" s="31" t="n"/>
      <c r="V31" s="36">
        <f>IF($A31="","",SUM($L31,$N31,$P31,$R31:$U31))</f>
        <v/>
      </c>
      <c r="W31" s="36">
        <f>IF($A31="","",SUM($J31,$V31))</f>
        <v/>
      </c>
      <c r="X31" s="35">
        <f>IF($A31="","",IFERROR($V31/$J31,0))</f>
        <v/>
      </c>
      <c r="Y31" s="31" t="n"/>
      <c r="Z31" s="36">
        <f>IF($A31="","",MAX(0,$W31-$Y31))</f>
        <v/>
      </c>
      <c r="AA31" s="16">
        <f>IF($A31="","",IF($X31&lt;=0.1,"Niedrig",IF($X31&lt;=0.15,"Mittel","Hoch")))</f>
        <v/>
      </c>
      <c r="AB31" s="13" t="n"/>
    </row>
    <row r="32">
      <c r="A32" s="4" t="n"/>
      <c r="B32" s="30" t="n"/>
      <c r="C32" s="4" t="n"/>
      <c r="D32" s="4" t="n"/>
      <c r="E32" s="6" t="n"/>
      <c r="F32" s="4" t="n"/>
      <c r="G32" s="4" t="n"/>
      <c r="H32" s="4" t="n"/>
      <c r="I32" s="7" t="n"/>
      <c r="J32" s="31" t="n"/>
      <c r="K32" s="32">
        <f>IF($A32="","",IFERROR(VLOOKUP($G32,'Übersicht'!$J$4:$K$19,2,FALSE),0))</f>
        <v/>
      </c>
      <c r="L32" s="33">
        <f>IF($A32="","",$J32*$K32)</f>
        <v/>
      </c>
      <c r="M32" s="34" t="n"/>
      <c r="N32" s="33">
        <f>IF($A32="","",$J32*$M32)</f>
        <v/>
      </c>
      <c r="O32" s="34" t="n"/>
      <c r="P32" s="33">
        <f>IF($A32="","",$J32*$O32)</f>
        <v/>
      </c>
      <c r="Q32" s="34" t="n"/>
      <c r="R32" s="33">
        <f>IF($A32="","",$J32*$Q32)</f>
        <v/>
      </c>
      <c r="S32" s="31" t="n"/>
      <c r="T32" s="31" t="n"/>
      <c r="U32" s="31" t="n"/>
      <c r="V32" s="33">
        <f>IF($A32="","",SUM($L32,$N32,$P32,$R32:$U32))</f>
        <v/>
      </c>
      <c r="W32" s="33">
        <f>IF($A32="","",SUM($J32,$V32))</f>
        <v/>
      </c>
      <c r="X32" s="32">
        <f>IF($A32="","",IFERROR($V32/$J32,0))</f>
        <v/>
      </c>
      <c r="Y32" s="31" t="n"/>
      <c r="Z32" s="33">
        <f>IF($A32="","",MAX(0,$W32-$Y32))</f>
        <v/>
      </c>
      <c r="AA32" s="12">
        <f>IF($A32="","",IF($X32&lt;=0.1,"Niedrig",IF($X32&lt;=0.15,"Mittel","Hoch")))</f>
        <v/>
      </c>
      <c r="AB32" s="13" t="n"/>
    </row>
    <row r="33">
      <c r="A33" s="4" t="n"/>
      <c r="B33" s="30" t="n"/>
      <c r="C33" s="4" t="n"/>
      <c r="D33" s="4" t="n"/>
      <c r="E33" s="6" t="n"/>
      <c r="F33" s="4" t="n"/>
      <c r="G33" s="4" t="n"/>
      <c r="H33" s="4" t="n"/>
      <c r="I33" s="7" t="n"/>
      <c r="J33" s="31" t="n"/>
      <c r="K33" s="35">
        <f>IF($A33="","",IFERROR(VLOOKUP($G33,'Übersicht'!$J$4:$K$19,2,FALSE),0))</f>
        <v/>
      </c>
      <c r="L33" s="36">
        <f>IF($A33="","",$J33*$K33)</f>
        <v/>
      </c>
      <c r="M33" s="34" t="n"/>
      <c r="N33" s="36">
        <f>IF($A33="","",$J33*$M33)</f>
        <v/>
      </c>
      <c r="O33" s="34" t="n"/>
      <c r="P33" s="36">
        <f>IF($A33="","",$J33*$O33)</f>
        <v/>
      </c>
      <c r="Q33" s="34" t="n"/>
      <c r="R33" s="36">
        <f>IF($A33="","",$J33*$Q33)</f>
        <v/>
      </c>
      <c r="S33" s="31" t="n"/>
      <c r="T33" s="31" t="n"/>
      <c r="U33" s="31" t="n"/>
      <c r="V33" s="36">
        <f>IF($A33="","",SUM($L33,$N33,$P33,$R33:$U33))</f>
        <v/>
      </c>
      <c r="W33" s="36">
        <f>IF($A33="","",SUM($J33,$V33))</f>
        <v/>
      </c>
      <c r="X33" s="35">
        <f>IF($A33="","",IFERROR($V33/$J33,0))</f>
        <v/>
      </c>
      <c r="Y33" s="31" t="n"/>
      <c r="Z33" s="36">
        <f>IF($A33="","",MAX(0,$W33-$Y33))</f>
        <v/>
      </c>
      <c r="AA33" s="16">
        <f>IF($A33="","",IF($X33&lt;=0.1,"Niedrig",IF($X33&lt;=0.15,"Mittel","Hoch")))</f>
        <v/>
      </c>
      <c r="AB33" s="13" t="n"/>
    </row>
    <row r="34">
      <c r="A34" s="4" t="n"/>
      <c r="B34" s="30" t="n"/>
      <c r="C34" s="4" t="n"/>
      <c r="D34" s="4" t="n"/>
      <c r="E34" s="6" t="n"/>
      <c r="F34" s="4" t="n"/>
      <c r="G34" s="4" t="n"/>
      <c r="H34" s="4" t="n"/>
      <c r="I34" s="7" t="n"/>
      <c r="J34" s="31" t="n"/>
      <c r="K34" s="32">
        <f>IF($A34="","",IFERROR(VLOOKUP($G34,'Übersicht'!$J$4:$K$19,2,FALSE),0))</f>
        <v/>
      </c>
      <c r="L34" s="33">
        <f>IF($A34="","",$J34*$K34)</f>
        <v/>
      </c>
      <c r="M34" s="34" t="n"/>
      <c r="N34" s="33">
        <f>IF($A34="","",$J34*$M34)</f>
        <v/>
      </c>
      <c r="O34" s="34" t="n"/>
      <c r="P34" s="33">
        <f>IF($A34="","",$J34*$O34)</f>
        <v/>
      </c>
      <c r="Q34" s="34" t="n"/>
      <c r="R34" s="33">
        <f>IF($A34="","",$J34*$Q34)</f>
        <v/>
      </c>
      <c r="S34" s="31" t="n"/>
      <c r="T34" s="31" t="n"/>
      <c r="U34" s="31" t="n"/>
      <c r="V34" s="33">
        <f>IF($A34="","",SUM($L34,$N34,$P34,$R34:$U34))</f>
        <v/>
      </c>
      <c r="W34" s="33">
        <f>IF($A34="","",SUM($J34,$V34))</f>
        <v/>
      </c>
      <c r="X34" s="32">
        <f>IF($A34="","",IFERROR($V34/$J34,0))</f>
        <v/>
      </c>
      <c r="Y34" s="31" t="n"/>
      <c r="Z34" s="33">
        <f>IF($A34="","",MAX(0,$W34-$Y34))</f>
        <v/>
      </c>
      <c r="AA34" s="12">
        <f>IF($A34="","",IF($X34&lt;=0.1,"Niedrig",IF($X34&lt;=0.15,"Mittel","Hoch")))</f>
        <v/>
      </c>
      <c r="AB34" s="13" t="n"/>
    </row>
    <row r="35">
      <c r="A35" s="4" t="n"/>
      <c r="B35" s="30" t="n"/>
      <c r="C35" s="4" t="n"/>
      <c r="D35" s="4" t="n"/>
      <c r="E35" s="6" t="n"/>
      <c r="F35" s="4" t="n"/>
      <c r="G35" s="4" t="n"/>
      <c r="H35" s="4" t="n"/>
      <c r="I35" s="7" t="n"/>
      <c r="J35" s="31" t="n"/>
      <c r="K35" s="35">
        <f>IF($A35="","",IFERROR(VLOOKUP($G35,'Übersicht'!$J$4:$K$19,2,FALSE),0))</f>
        <v/>
      </c>
      <c r="L35" s="36">
        <f>IF($A35="","",$J35*$K35)</f>
        <v/>
      </c>
      <c r="M35" s="34" t="n"/>
      <c r="N35" s="36">
        <f>IF($A35="","",$J35*$M35)</f>
        <v/>
      </c>
      <c r="O35" s="34" t="n"/>
      <c r="P35" s="36">
        <f>IF($A35="","",$J35*$O35)</f>
        <v/>
      </c>
      <c r="Q35" s="34" t="n"/>
      <c r="R35" s="36">
        <f>IF($A35="","",$J35*$Q35)</f>
        <v/>
      </c>
      <c r="S35" s="31" t="n"/>
      <c r="T35" s="31" t="n"/>
      <c r="U35" s="31" t="n"/>
      <c r="V35" s="36">
        <f>IF($A35="","",SUM($L35,$N35,$P35,$R35:$U35))</f>
        <v/>
      </c>
      <c r="W35" s="36">
        <f>IF($A35="","",SUM($J35,$V35))</f>
        <v/>
      </c>
      <c r="X35" s="35">
        <f>IF($A35="","",IFERROR($V35/$J35,0))</f>
        <v/>
      </c>
      <c r="Y35" s="31" t="n"/>
      <c r="Z35" s="36">
        <f>IF($A35="","",MAX(0,$W35-$Y35))</f>
        <v/>
      </c>
      <c r="AA35" s="16">
        <f>IF($A35="","",IF($X35&lt;=0.1,"Niedrig",IF($X35&lt;=0.15,"Mittel","Hoch")))</f>
        <v/>
      </c>
      <c r="AB35" s="13" t="n"/>
    </row>
    <row r="36">
      <c r="A36" s="4" t="n"/>
      <c r="B36" s="30" t="n"/>
      <c r="C36" s="4" t="n"/>
      <c r="D36" s="4" t="n"/>
      <c r="E36" s="6" t="n"/>
      <c r="F36" s="4" t="n"/>
      <c r="G36" s="4" t="n"/>
      <c r="H36" s="4" t="n"/>
      <c r="I36" s="7" t="n"/>
      <c r="J36" s="31" t="n"/>
      <c r="K36" s="32">
        <f>IF($A36="","",IFERROR(VLOOKUP($G36,'Übersicht'!$J$4:$K$19,2,FALSE),0))</f>
        <v/>
      </c>
      <c r="L36" s="33">
        <f>IF($A36="","",$J36*$K36)</f>
        <v/>
      </c>
      <c r="M36" s="34" t="n"/>
      <c r="N36" s="33">
        <f>IF($A36="","",$J36*$M36)</f>
        <v/>
      </c>
      <c r="O36" s="34" t="n"/>
      <c r="P36" s="33">
        <f>IF($A36="","",$J36*$O36)</f>
        <v/>
      </c>
      <c r="Q36" s="34" t="n"/>
      <c r="R36" s="33">
        <f>IF($A36="","",$J36*$Q36)</f>
        <v/>
      </c>
      <c r="S36" s="31" t="n"/>
      <c r="T36" s="31" t="n"/>
      <c r="U36" s="31" t="n"/>
      <c r="V36" s="33">
        <f>IF($A36="","",SUM($L36,$N36,$P36,$R36:$U36))</f>
        <v/>
      </c>
      <c r="W36" s="33">
        <f>IF($A36="","",SUM($J36,$V36))</f>
        <v/>
      </c>
      <c r="X36" s="32">
        <f>IF($A36="","",IFERROR($V36/$J36,0))</f>
        <v/>
      </c>
      <c r="Y36" s="31" t="n"/>
      <c r="Z36" s="33">
        <f>IF($A36="","",MAX(0,$W36-$Y36))</f>
        <v/>
      </c>
      <c r="AA36" s="12">
        <f>IF($A36="","",IF($X36&lt;=0.1,"Niedrig",IF($X36&lt;=0.15,"Mittel","Hoch")))</f>
        <v/>
      </c>
      <c r="AB36" s="13" t="n"/>
    </row>
    <row r="37">
      <c r="A37" s="4" t="n"/>
      <c r="B37" s="30" t="n"/>
      <c r="C37" s="4" t="n"/>
      <c r="D37" s="4" t="n"/>
      <c r="E37" s="6" t="n"/>
      <c r="F37" s="4" t="n"/>
      <c r="G37" s="4" t="n"/>
      <c r="H37" s="4" t="n"/>
      <c r="I37" s="7" t="n"/>
      <c r="J37" s="31" t="n"/>
      <c r="K37" s="35">
        <f>IF($A37="","",IFERROR(VLOOKUP($G37,'Übersicht'!$J$4:$K$19,2,FALSE),0))</f>
        <v/>
      </c>
      <c r="L37" s="36">
        <f>IF($A37="","",$J37*$K37)</f>
        <v/>
      </c>
      <c r="M37" s="34" t="n"/>
      <c r="N37" s="36">
        <f>IF($A37="","",$J37*$M37)</f>
        <v/>
      </c>
      <c r="O37" s="34" t="n"/>
      <c r="P37" s="36">
        <f>IF($A37="","",$J37*$O37)</f>
        <v/>
      </c>
      <c r="Q37" s="34" t="n"/>
      <c r="R37" s="36">
        <f>IF($A37="","",$J37*$Q37)</f>
        <v/>
      </c>
      <c r="S37" s="31" t="n"/>
      <c r="T37" s="31" t="n"/>
      <c r="U37" s="31" t="n"/>
      <c r="V37" s="36">
        <f>IF($A37="","",SUM($L37,$N37,$P37,$R37:$U37))</f>
        <v/>
      </c>
      <c r="W37" s="36">
        <f>IF($A37="","",SUM($J37,$V37))</f>
        <v/>
      </c>
      <c r="X37" s="35">
        <f>IF($A37="","",IFERROR($V37/$J37,0))</f>
        <v/>
      </c>
      <c r="Y37" s="31" t="n"/>
      <c r="Z37" s="36">
        <f>IF($A37="","",MAX(0,$W37-$Y37))</f>
        <v/>
      </c>
      <c r="AA37" s="16">
        <f>IF($A37="","",IF($X37&lt;=0.1,"Niedrig",IF($X37&lt;=0.15,"Mittel","Hoch")))</f>
        <v/>
      </c>
      <c r="AB37" s="13" t="n"/>
    </row>
    <row r="38">
      <c r="A38" s="4" t="n"/>
      <c r="B38" s="30" t="n"/>
      <c r="C38" s="4" t="n"/>
      <c r="D38" s="4" t="n"/>
      <c r="E38" s="6" t="n"/>
      <c r="F38" s="4" t="n"/>
      <c r="G38" s="4" t="n"/>
      <c r="H38" s="4" t="n"/>
      <c r="I38" s="7" t="n"/>
      <c r="J38" s="31" t="n"/>
      <c r="K38" s="32">
        <f>IF($A38="","",IFERROR(VLOOKUP($G38,'Übersicht'!$J$4:$K$19,2,FALSE),0))</f>
        <v/>
      </c>
      <c r="L38" s="33">
        <f>IF($A38="","",$J38*$K38)</f>
        <v/>
      </c>
      <c r="M38" s="34" t="n"/>
      <c r="N38" s="33">
        <f>IF($A38="","",$J38*$M38)</f>
        <v/>
      </c>
      <c r="O38" s="34" t="n"/>
      <c r="P38" s="33">
        <f>IF($A38="","",$J38*$O38)</f>
        <v/>
      </c>
      <c r="Q38" s="34" t="n"/>
      <c r="R38" s="33">
        <f>IF($A38="","",$J38*$Q38)</f>
        <v/>
      </c>
      <c r="S38" s="31" t="n"/>
      <c r="T38" s="31" t="n"/>
      <c r="U38" s="31" t="n"/>
      <c r="V38" s="33">
        <f>IF($A38="","",SUM($L38,$N38,$P38,$R38:$U38))</f>
        <v/>
      </c>
      <c r="W38" s="33">
        <f>IF($A38="","",SUM($J38,$V38))</f>
        <v/>
      </c>
      <c r="X38" s="32">
        <f>IF($A38="","",IFERROR($V38/$J38,0))</f>
        <v/>
      </c>
      <c r="Y38" s="31" t="n"/>
      <c r="Z38" s="33">
        <f>IF($A38="","",MAX(0,$W38-$Y38))</f>
        <v/>
      </c>
      <c r="AA38" s="12">
        <f>IF($A38="","",IF($X38&lt;=0.1,"Niedrig",IF($X38&lt;=0.15,"Mittel","Hoch")))</f>
        <v/>
      </c>
      <c r="AB38" s="13" t="n"/>
    </row>
    <row r="39">
      <c r="A39" s="4" t="n"/>
      <c r="B39" s="30" t="n"/>
      <c r="C39" s="4" t="n"/>
      <c r="D39" s="4" t="n"/>
      <c r="E39" s="6" t="n"/>
      <c r="F39" s="4" t="n"/>
      <c r="G39" s="4" t="n"/>
      <c r="H39" s="4" t="n"/>
      <c r="I39" s="7" t="n"/>
      <c r="J39" s="31" t="n"/>
      <c r="K39" s="35">
        <f>IF($A39="","",IFERROR(VLOOKUP($G39,'Übersicht'!$J$4:$K$19,2,FALSE),0))</f>
        <v/>
      </c>
      <c r="L39" s="36">
        <f>IF($A39="","",$J39*$K39)</f>
        <v/>
      </c>
      <c r="M39" s="34" t="n"/>
      <c r="N39" s="36">
        <f>IF($A39="","",$J39*$M39)</f>
        <v/>
      </c>
      <c r="O39" s="34" t="n"/>
      <c r="P39" s="36">
        <f>IF($A39="","",$J39*$O39)</f>
        <v/>
      </c>
      <c r="Q39" s="34" t="n"/>
      <c r="R39" s="36">
        <f>IF($A39="","",$J39*$Q39)</f>
        <v/>
      </c>
      <c r="S39" s="31" t="n"/>
      <c r="T39" s="31" t="n"/>
      <c r="U39" s="31" t="n"/>
      <c r="V39" s="36">
        <f>IF($A39="","",SUM($L39,$N39,$P39,$R39:$U39))</f>
        <v/>
      </c>
      <c r="W39" s="36">
        <f>IF($A39="","",SUM($J39,$V39))</f>
        <v/>
      </c>
      <c r="X39" s="35">
        <f>IF($A39="","",IFERROR($V39/$J39,0))</f>
        <v/>
      </c>
      <c r="Y39" s="31" t="n"/>
      <c r="Z39" s="36">
        <f>IF($A39="","",MAX(0,$W39-$Y39))</f>
        <v/>
      </c>
      <c r="AA39" s="16">
        <f>IF($A39="","",IF($X39&lt;=0.1,"Niedrig",IF($X39&lt;=0.15,"Mittel","Hoch")))</f>
        <v/>
      </c>
      <c r="AB39" s="13" t="n"/>
    </row>
    <row r="40">
      <c r="A40" s="4" t="n"/>
      <c r="B40" s="30" t="n"/>
      <c r="C40" s="4" t="n"/>
      <c r="D40" s="4" t="n"/>
      <c r="E40" s="6" t="n"/>
      <c r="F40" s="4" t="n"/>
      <c r="G40" s="4" t="n"/>
      <c r="H40" s="4" t="n"/>
      <c r="I40" s="7" t="n"/>
      <c r="J40" s="31" t="n"/>
      <c r="K40" s="32">
        <f>IF($A40="","",IFERROR(VLOOKUP($G40,'Übersicht'!$J$4:$K$19,2,FALSE),0))</f>
        <v/>
      </c>
      <c r="L40" s="33">
        <f>IF($A40="","",$J40*$K40)</f>
        <v/>
      </c>
      <c r="M40" s="34" t="n"/>
      <c r="N40" s="33">
        <f>IF($A40="","",$J40*$M40)</f>
        <v/>
      </c>
      <c r="O40" s="34" t="n"/>
      <c r="P40" s="33">
        <f>IF($A40="","",$J40*$O40)</f>
        <v/>
      </c>
      <c r="Q40" s="34" t="n"/>
      <c r="R40" s="33">
        <f>IF($A40="","",$J40*$Q40)</f>
        <v/>
      </c>
      <c r="S40" s="31" t="n"/>
      <c r="T40" s="31" t="n"/>
      <c r="U40" s="31" t="n"/>
      <c r="V40" s="33">
        <f>IF($A40="","",SUM($L40,$N40,$P40,$R40:$U40))</f>
        <v/>
      </c>
      <c r="W40" s="33">
        <f>IF($A40="","",SUM($J40,$V40))</f>
        <v/>
      </c>
      <c r="X40" s="32">
        <f>IF($A40="","",IFERROR($V40/$J40,0))</f>
        <v/>
      </c>
      <c r="Y40" s="31" t="n"/>
      <c r="Z40" s="33">
        <f>IF($A40="","",MAX(0,$W40-$Y40))</f>
        <v/>
      </c>
      <c r="AA40" s="12">
        <f>IF($A40="","",IF($X40&lt;=0.1,"Niedrig",IF($X40&lt;=0.15,"Mittel","Hoch")))</f>
        <v/>
      </c>
      <c r="AB40" s="13" t="n"/>
    </row>
    <row r="41">
      <c r="A41" s="4" t="n"/>
      <c r="B41" s="30" t="n"/>
      <c r="C41" s="4" t="n"/>
      <c r="D41" s="4" t="n"/>
      <c r="E41" s="6" t="n"/>
      <c r="F41" s="4" t="n"/>
      <c r="G41" s="4" t="n"/>
      <c r="H41" s="4" t="n"/>
      <c r="I41" s="7" t="n"/>
      <c r="J41" s="31" t="n"/>
      <c r="K41" s="35">
        <f>IF($A41="","",IFERROR(VLOOKUP($G41,'Übersicht'!$J$4:$K$19,2,FALSE),0))</f>
        <v/>
      </c>
      <c r="L41" s="36">
        <f>IF($A41="","",$J41*$K41)</f>
        <v/>
      </c>
      <c r="M41" s="34" t="n"/>
      <c r="N41" s="36">
        <f>IF($A41="","",$J41*$M41)</f>
        <v/>
      </c>
      <c r="O41" s="34" t="n"/>
      <c r="P41" s="36">
        <f>IF($A41="","",$J41*$O41)</f>
        <v/>
      </c>
      <c r="Q41" s="34" t="n"/>
      <c r="R41" s="36">
        <f>IF($A41="","",$J41*$Q41)</f>
        <v/>
      </c>
      <c r="S41" s="31" t="n"/>
      <c r="T41" s="31" t="n"/>
      <c r="U41" s="31" t="n"/>
      <c r="V41" s="36">
        <f>IF($A41="","",SUM($L41,$N41,$P41,$R41:$U41))</f>
        <v/>
      </c>
      <c r="W41" s="36">
        <f>IF($A41="","",SUM($J41,$V41))</f>
        <v/>
      </c>
      <c r="X41" s="35">
        <f>IF($A41="","",IFERROR($V41/$J41,0))</f>
        <v/>
      </c>
      <c r="Y41" s="31" t="n"/>
      <c r="Z41" s="36">
        <f>IF($A41="","",MAX(0,$W41-$Y41))</f>
        <v/>
      </c>
      <c r="AA41" s="16">
        <f>IF($A41="","",IF($X41&lt;=0.1,"Niedrig",IF($X41&lt;=0.15,"Mittel","Hoch")))</f>
        <v/>
      </c>
      <c r="AB41" s="13" t="n"/>
    </row>
    <row r="42">
      <c r="A42" s="4" t="n"/>
      <c r="B42" s="30" t="n"/>
      <c r="C42" s="4" t="n"/>
      <c r="D42" s="4" t="n"/>
      <c r="E42" s="6" t="n"/>
      <c r="F42" s="4" t="n"/>
      <c r="G42" s="4" t="n"/>
      <c r="H42" s="4" t="n"/>
      <c r="I42" s="7" t="n"/>
      <c r="J42" s="31" t="n"/>
      <c r="K42" s="32">
        <f>IF($A42="","",IFERROR(VLOOKUP($G42,'Übersicht'!$J$4:$K$19,2,FALSE),0))</f>
        <v/>
      </c>
      <c r="L42" s="33">
        <f>IF($A42="","",$J42*$K42)</f>
        <v/>
      </c>
      <c r="M42" s="34" t="n"/>
      <c r="N42" s="33">
        <f>IF($A42="","",$J42*$M42)</f>
        <v/>
      </c>
      <c r="O42" s="34" t="n"/>
      <c r="P42" s="33">
        <f>IF($A42="","",$J42*$O42)</f>
        <v/>
      </c>
      <c r="Q42" s="34" t="n"/>
      <c r="R42" s="33">
        <f>IF($A42="","",$J42*$Q42)</f>
        <v/>
      </c>
      <c r="S42" s="31" t="n"/>
      <c r="T42" s="31" t="n"/>
      <c r="U42" s="31" t="n"/>
      <c r="V42" s="33">
        <f>IF($A42="","",SUM($L42,$N42,$P42,$R42:$U42))</f>
        <v/>
      </c>
      <c r="W42" s="33">
        <f>IF($A42="","",SUM($J42,$V42))</f>
        <v/>
      </c>
      <c r="X42" s="32">
        <f>IF($A42="","",IFERROR($V42/$J42,0))</f>
        <v/>
      </c>
      <c r="Y42" s="31" t="n"/>
      <c r="Z42" s="33">
        <f>IF($A42="","",MAX(0,$W42-$Y42))</f>
        <v/>
      </c>
      <c r="AA42" s="12">
        <f>IF($A42="","",IF($X42&lt;=0.1,"Niedrig",IF($X42&lt;=0.15,"Mittel","Hoch")))</f>
        <v/>
      </c>
      <c r="AB42" s="13" t="n"/>
    </row>
    <row r="43">
      <c r="A43" s="4" t="n"/>
      <c r="B43" s="30" t="n"/>
      <c r="C43" s="4" t="n"/>
      <c r="D43" s="4" t="n"/>
      <c r="E43" s="6" t="n"/>
      <c r="F43" s="4" t="n"/>
      <c r="G43" s="4" t="n"/>
      <c r="H43" s="4" t="n"/>
      <c r="I43" s="7" t="n"/>
      <c r="J43" s="31" t="n"/>
      <c r="K43" s="35">
        <f>IF($A43="","",IFERROR(VLOOKUP($G43,'Übersicht'!$J$4:$K$19,2,FALSE),0))</f>
        <v/>
      </c>
      <c r="L43" s="36">
        <f>IF($A43="","",$J43*$K43)</f>
        <v/>
      </c>
      <c r="M43" s="34" t="n"/>
      <c r="N43" s="36">
        <f>IF($A43="","",$J43*$M43)</f>
        <v/>
      </c>
      <c r="O43" s="34" t="n"/>
      <c r="P43" s="36">
        <f>IF($A43="","",$J43*$O43)</f>
        <v/>
      </c>
      <c r="Q43" s="34" t="n"/>
      <c r="R43" s="36">
        <f>IF($A43="","",$J43*$Q43)</f>
        <v/>
      </c>
      <c r="S43" s="31" t="n"/>
      <c r="T43" s="31" t="n"/>
      <c r="U43" s="31" t="n"/>
      <c r="V43" s="36">
        <f>IF($A43="","",SUM($L43,$N43,$P43,$R43:$U43))</f>
        <v/>
      </c>
      <c r="W43" s="36">
        <f>IF($A43="","",SUM($J43,$V43))</f>
        <v/>
      </c>
      <c r="X43" s="35">
        <f>IF($A43="","",IFERROR($V43/$J43,0))</f>
        <v/>
      </c>
      <c r="Y43" s="31" t="n"/>
      <c r="Z43" s="36">
        <f>IF($A43="","",MAX(0,$W43-$Y43))</f>
        <v/>
      </c>
      <c r="AA43" s="16">
        <f>IF($A43="","",IF($X43&lt;=0.1,"Niedrig",IF($X43&lt;=0.15,"Mittel","Hoch")))</f>
        <v/>
      </c>
      <c r="AB43" s="13" t="n"/>
    </row>
    <row r="44">
      <c r="A44" s="4" t="n"/>
      <c r="B44" s="30" t="n"/>
      <c r="C44" s="4" t="n"/>
      <c r="D44" s="4" t="n"/>
      <c r="E44" s="6" t="n"/>
      <c r="F44" s="4" t="n"/>
      <c r="G44" s="4" t="n"/>
      <c r="H44" s="4" t="n"/>
      <c r="I44" s="7" t="n"/>
      <c r="J44" s="31" t="n"/>
      <c r="K44" s="32">
        <f>IF($A44="","",IFERROR(VLOOKUP($G44,'Übersicht'!$J$4:$K$19,2,FALSE),0))</f>
        <v/>
      </c>
      <c r="L44" s="33">
        <f>IF($A44="","",$J44*$K44)</f>
        <v/>
      </c>
      <c r="M44" s="34" t="n"/>
      <c r="N44" s="33">
        <f>IF($A44="","",$J44*$M44)</f>
        <v/>
      </c>
      <c r="O44" s="34" t="n"/>
      <c r="P44" s="33">
        <f>IF($A44="","",$J44*$O44)</f>
        <v/>
      </c>
      <c r="Q44" s="34" t="n"/>
      <c r="R44" s="33">
        <f>IF($A44="","",$J44*$Q44)</f>
        <v/>
      </c>
      <c r="S44" s="31" t="n"/>
      <c r="T44" s="31" t="n"/>
      <c r="U44" s="31" t="n"/>
      <c r="V44" s="33">
        <f>IF($A44="","",SUM($L44,$N44,$P44,$R44:$U44))</f>
        <v/>
      </c>
      <c r="W44" s="33">
        <f>IF($A44="","",SUM($J44,$V44))</f>
        <v/>
      </c>
      <c r="X44" s="32">
        <f>IF($A44="","",IFERROR($V44/$J44,0))</f>
        <v/>
      </c>
      <c r="Y44" s="31" t="n"/>
      <c r="Z44" s="33">
        <f>IF($A44="","",MAX(0,$W44-$Y44))</f>
        <v/>
      </c>
      <c r="AA44" s="12">
        <f>IF($A44="","",IF($X44&lt;=0.1,"Niedrig",IF($X44&lt;=0.15,"Mittel","Hoch")))</f>
        <v/>
      </c>
      <c r="AB44" s="13" t="n"/>
    </row>
    <row r="45">
      <c r="A45" s="4" t="n"/>
      <c r="B45" s="30" t="n"/>
      <c r="C45" s="4" t="n"/>
      <c r="D45" s="4" t="n"/>
      <c r="E45" s="6" t="n"/>
      <c r="F45" s="4" t="n"/>
      <c r="G45" s="4" t="n"/>
      <c r="H45" s="4" t="n"/>
      <c r="I45" s="7" t="n"/>
      <c r="J45" s="31" t="n"/>
      <c r="K45" s="35">
        <f>IF($A45="","",IFERROR(VLOOKUP($G45,'Übersicht'!$J$4:$K$19,2,FALSE),0))</f>
        <v/>
      </c>
      <c r="L45" s="36">
        <f>IF($A45="","",$J45*$K45)</f>
        <v/>
      </c>
      <c r="M45" s="34" t="n"/>
      <c r="N45" s="36">
        <f>IF($A45="","",$J45*$M45)</f>
        <v/>
      </c>
      <c r="O45" s="34" t="n"/>
      <c r="P45" s="36">
        <f>IF($A45="","",$J45*$O45)</f>
        <v/>
      </c>
      <c r="Q45" s="34" t="n"/>
      <c r="R45" s="36">
        <f>IF($A45="","",$J45*$Q45)</f>
        <v/>
      </c>
      <c r="S45" s="31" t="n"/>
      <c r="T45" s="31" t="n"/>
      <c r="U45" s="31" t="n"/>
      <c r="V45" s="36">
        <f>IF($A45="","",SUM($L45,$N45,$P45,$R45:$U45))</f>
        <v/>
      </c>
      <c r="W45" s="36">
        <f>IF($A45="","",SUM($J45,$V45))</f>
        <v/>
      </c>
      <c r="X45" s="35">
        <f>IF($A45="","",IFERROR($V45/$J45,0))</f>
        <v/>
      </c>
      <c r="Y45" s="31" t="n"/>
      <c r="Z45" s="36">
        <f>IF($A45="","",MAX(0,$W45-$Y45))</f>
        <v/>
      </c>
      <c r="AA45" s="16">
        <f>IF($A45="","",IF($X45&lt;=0.1,"Niedrig",IF($X45&lt;=0.15,"Mittel","Hoch")))</f>
        <v/>
      </c>
      <c r="AB45" s="13" t="n"/>
    </row>
    <row r="46">
      <c r="A46" s="4" t="n"/>
      <c r="B46" s="30" t="n"/>
      <c r="C46" s="4" t="n"/>
      <c r="D46" s="4" t="n"/>
      <c r="E46" s="6" t="n"/>
      <c r="F46" s="4" t="n"/>
      <c r="G46" s="4" t="n"/>
      <c r="H46" s="4" t="n"/>
      <c r="I46" s="7" t="n"/>
      <c r="J46" s="31" t="n"/>
      <c r="K46" s="32">
        <f>IF($A46="","",IFERROR(VLOOKUP($G46,'Übersicht'!$J$4:$K$19,2,FALSE),0))</f>
        <v/>
      </c>
      <c r="L46" s="33">
        <f>IF($A46="","",$J46*$K46)</f>
        <v/>
      </c>
      <c r="M46" s="34" t="n"/>
      <c r="N46" s="33">
        <f>IF($A46="","",$J46*$M46)</f>
        <v/>
      </c>
      <c r="O46" s="34" t="n"/>
      <c r="P46" s="33">
        <f>IF($A46="","",$J46*$O46)</f>
        <v/>
      </c>
      <c r="Q46" s="34" t="n"/>
      <c r="R46" s="33">
        <f>IF($A46="","",$J46*$Q46)</f>
        <v/>
      </c>
      <c r="S46" s="31" t="n"/>
      <c r="T46" s="31" t="n"/>
      <c r="U46" s="31" t="n"/>
      <c r="V46" s="33">
        <f>IF($A46="","",SUM($L46,$N46,$P46,$R46:$U46))</f>
        <v/>
      </c>
      <c r="W46" s="33">
        <f>IF($A46="","",SUM($J46,$V46))</f>
        <v/>
      </c>
      <c r="X46" s="32">
        <f>IF($A46="","",IFERROR($V46/$J46,0))</f>
        <v/>
      </c>
      <c r="Y46" s="31" t="n"/>
      <c r="Z46" s="33">
        <f>IF($A46="","",MAX(0,$W46-$Y46))</f>
        <v/>
      </c>
      <c r="AA46" s="12">
        <f>IF($A46="","",IF($X46&lt;=0.1,"Niedrig",IF($X46&lt;=0.15,"Mittel","Hoch")))</f>
        <v/>
      </c>
      <c r="AB46" s="13" t="n"/>
    </row>
    <row r="47">
      <c r="A47" s="4" t="n"/>
      <c r="B47" s="30" t="n"/>
      <c r="C47" s="4" t="n"/>
      <c r="D47" s="4" t="n"/>
      <c r="E47" s="6" t="n"/>
      <c r="F47" s="4" t="n"/>
      <c r="G47" s="4" t="n"/>
      <c r="H47" s="4" t="n"/>
      <c r="I47" s="7" t="n"/>
      <c r="J47" s="31" t="n"/>
      <c r="K47" s="35">
        <f>IF($A47="","",IFERROR(VLOOKUP($G47,'Übersicht'!$J$4:$K$19,2,FALSE),0))</f>
        <v/>
      </c>
      <c r="L47" s="36">
        <f>IF($A47="","",$J47*$K47)</f>
        <v/>
      </c>
      <c r="M47" s="34" t="n"/>
      <c r="N47" s="36">
        <f>IF($A47="","",$J47*$M47)</f>
        <v/>
      </c>
      <c r="O47" s="34" t="n"/>
      <c r="P47" s="36">
        <f>IF($A47="","",$J47*$O47)</f>
        <v/>
      </c>
      <c r="Q47" s="34" t="n"/>
      <c r="R47" s="36">
        <f>IF($A47="","",$J47*$Q47)</f>
        <v/>
      </c>
      <c r="S47" s="31" t="n"/>
      <c r="T47" s="31" t="n"/>
      <c r="U47" s="31" t="n"/>
      <c r="V47" s="36">
        <f>IF($A47="","",SUM($L47,$N47,$P47,$R47:$U47))</f>
        <v/>
      </c>
      <c r="W47" s="36">
        <f>IF($A47="","",SUM($J47,$V47))</f>
        <v/>
      </c>
      <c r="X47" s="35">
        <f>IF($A47="","",IFERROR($V47/$J47,0))</f>
        <v/>
      </c>
      <c r="Y47" s="31" t="n"/>
      <c r="Z47" s="36">
        <f>IF($A47="","",MAX(0,$W47-$Y47))</f>
        <v/>
      </c>
      <c r="AA47" s="16">
        <f>IF($A47="","",IF($X47&lt;=0.1,"Niedrig",IF($X47&lt;=0.15,"Mittel","Hoch")))</f>
        <v/>
      </c>
      <c r="AB47" s="13" t="n"/>
    </row>
    <row r="48">
      <c r="A48" s="4" t="n"/>
      <c r="B48" s="30" t="n"/>
      <c r="C48" s="4" t="n"/>
      <c r="D48" s="4" t="n"/>
      <c r="E48" s="6" t="n"/>
      <c r="F48" s="4" t="n"/>
      <c r="G48" s="4" t="n"/>
      <c r="H48" s="4" t="n"/>
      <c r="I48" s="7" t="n"/>
      <c r="J48" s="31" t="n"/>
      <c r="K48" s="32">
        <f>IF($A48="","",IFERROR(VLOOKUP($G48,'Übersicht'!$J$4:$K$19,2,FALSE),0))</f>
        <v/>
      </c>
      <c r="L48" s="33">
        <f>IF($A48="","",$J48*$K48)</f>
        <v/>
      </c>
      <c r="M48" s="34" t="n"/>
      <c r="N48" s="33">
        <f>IF($A48="","",$J48*$M48)</f>
        <v/>
      </c>
      <c r="O48" s="34" t="n"/>
      <c r="P48" s="33">
        <f>IF($A48="","",$J48*$O48)</f>
        <v/>
      </c>
      <c r="Q48" s="34" t="n"/>
      <c r="R48" s="33">
        <f>IF($A48="","",$J48*$Q48)</f>
        <v/>
      </c>
      <c r="S48" s="31" t="n"/>
      <c r="T48" s="31" t="n"/>
      <c r="U48" s="31" t="n"/>
      <c r="V48" s="33">
        <f>IF($A48="","",SUM($L48,$N48,$P48,$R48:$U48))</f>
        <v/>
      </c>
      <c r="W48" s="33">
        <f>IF($A48="","",SUM($J48,$V48))</f>
        <v/>
      </c>
      <c r="X48" s="32">
        <f>IF($A48="","",IFERROR($V48/$J48,0))</f>
        <v/>
      </c>
      <c r="Y48" s="31" t="n"/>
      <c r="Z48" s="33">
        <f>IF($A48="","",MAX(0,$W48-$Y48))</f>
        <v/>
      </c>
      <c r="AA48" s="12">
        <f>IF($A48="","",IF($X48&lt;=0.1,"Niedrig",IF($X48&lt;=0.15,"Mittel","Hoch")))</f>
        <v/>
      </c>
      <c r="AB48" s="13" t="n"/>
    </row>
    <row r="49">
      <c r="A49" s="4" t="n"/>
      <c r="B49" s="30" t="n"/>
      <c r="C49" s="4" t="n"/>
      <c r="D49" s="4" t="n"/>
      <c r="E49" s="6" t="n"/>
      <c r="F49" s="4" t="n"/>
      <c r="G49" s="4" t="n"/>
      <c r="H49" s="4" t="n"/>
      <c r="I49" s="7" t="n"/>
      <c r="J49" s="31" t="n"/>
      <c r="K49" s="35">
        <f>IF($A49="","",IFERROR(VLOOKUP($G49,'Übersicht'!$J$4:$K$19,2,FALSE),0))</f>
        <v/>
      </c>
      <c r="L49" s="36">
        <f>IF($A49="","",$J49*$K49)</f>
        <v/>
      </c>
      <c r="M49" s="34" t="n"/>
      <c r="N49" s="36">
        <f>IF($A49="","",$J49*$M49)</f>
        <v/>
      </c>
      <c r="O49" s="34" t="n"/>
      <c r="P49" s="36">
        <f>IF($A49="","",$J49*$O49)</f>
        <v/>
      </c>
      <c r="Q49" s="34" t="n"/>
      <c r="R49" s="36">
        <f>IF($A49="","",$J49*$Q49)</f>
        <v/>
      </c>
      <c r="S49" s="31" t="n"/>
      <c r="T49" s="31" t="n"/>
      <c r="U49" s="31" t="n"/>
      <c r="V49" s="36">
        <f>IF($A49="","",SUM($L49,$N49,$P49,$R49:$U49))</f>
        <v/>
      </c>
      <c r="W49" s="36">
        <f>IF($A49="","",SUM($J49,$V49))</f>
        <v/>
      </c>
      <c r="X49" s="35">
        <f>IF($A49="","",IFERROR($V49/$J49,0))</f>
        <v/>
      </c>
      <c r="Y49" s="31" t="n"/>
      <c r="Z49" s="36">
        <f>IF($A49="","",MAX(0,$W49-$Y49))</f>
        <v/>
      </c>
      <c r="AA49" s="16">
        <f>IF($A49="","",IF($X49&lt;=0.1,"Niedrig",IF($X49&lt;=0.15,"Mittel","Hoch")))</f>
        <v/>
      </c>
      <c r="AB49" s="13" t="n"/>
    </row>
    <row r="50">
      <c r="A50" s="4" t="n"/>
      <c r="B50" s="30" t="n"/>
      <c r="C50" s="4" t="n"/>
      <c r="D50" s="4" t="n"/>
      <c r="E50" s="6" t="n"/>
      <c r="F50" s="4" t="n"/>
      <c r="G50" s="4" t="n"/>
      <c r="H50" s="4" t="n"/>
      <c r="I50" s="7" t="n"/>
      <c r="J50" s="31" t="n"/>
      <c r="K50" s="32">
        <f>IF($A50="","",IFERROR(VLOOKUP($G50,'Übersicht'!$J$4:$K$19,2,FALSE),0))</f>
        <v/>
      </c>
      <c r="L50" s="33">
        <f>IF($A50="","",$J50*$K50)</f>
        <v/>
      </c>
      <c r="M50" s="34" t="n"/>
      <c r="N50" s="33">
        <f>IF($A50="","",$J50*$M50)</f>
        <v/>
      </c>
      <c r="O50" s="34" t="n"/>
      <c r="P50" s="33">
        <f>IF($A50="","",$J50*$O50)</f>
        <v/>
      </c>
      <c r="Q50" s="34" t="n"/>
      <c r="R50" s="33">
        <f>IF($A50="","",$J50*$Q50)</f>
        <v/>
      </c>
      <c r="S50" s="31" t="n"/>
      <c r="T50" s="31" t="n"/>
      <c r="U50" s="31" t="n"/>
      <c r="V50" s="33">
        <f>IF($A50="","",SUM($L50,$N50,$P50,$R50:$U50))</f>
        <v/>
      </c>
      <c r="W50" s="33">
        <f>IF($A50="","",SUM($J50,$V50))</f>
        <v/>
      </c>
      <c r="X50" s="32">
        <f>IF($A50="","",IFERROR($V50/$J50,0))</f>
        <v/>
      </c>
      <c r="Y50" s="31" t="n"/>
      <c r="Z50" s="33">
        <f>IF($A50="","",MAX(0,$W50-$Y50))</f>
        <v/>
      </c>
      <c r="AA50" s="12">
        <f>IF($A50="","",IF($X50&lt;=0.1,"Niedrig",IF($X50&lt;=0.15,"Mittel","Hoch")))</f>
        <v/>
      </c>
      <c r="AB50" s="13" t="n"/>
    </row>
    <row r="51">
      <c r="A51" s="4" t="n"/>
      <c r="B51" s="30" t="n"/>
      <c r="C51" s="4" t="n"/>
      <c r="D51" s="4" t="n"/>
      <c r="E51" s="6" t="n"/>
      <c r="F51" s="4" t="n"/>
      <c r="G51" s="4" t="n"/>
      <c r="H51" s="4" t="n"/>
      <c r="I51" s="7" t="n"/>
      <c r="J51" s="31" t="n"/>
      <c r="K51" s="35">
        <f>IF($A51="","",IFERROR(VLOOKUP($G51,'Übersicht'!$J$4:$K$19,2,FALSE),0))</f>
        <v/>
      </c>
      <c r="L51" s="36">
        <f>IF($A51="","",$J51*$K51)</f>
        <v/>
      </c>
      <c r="M51" s="34" t="n"/>
      <c r="N51" s="36">
        <f>IF($A51="","",$J51*$M51)</f>
        <v/>
      </c>
      <c r="O51" s="34" t="n"/>
      <c r="P51" s="36">
        <f>IF($A51="","",$J51*$O51)</f>
        <v/>
      </c>
      <c r="Q51" s="34" t="n"/>
      <c r="R51" s="36">
        <f>IF($A51="","",$J51*$Q51)</f>
        <v/>
      </c>
      <c r="S51" s="31" t="n"/>
      <c r="T51" s="31" t="n"/>
      <c r="U51" s="31" t="n"/>
      <c r="V51" s="36">
        <f>IF($A51="","",SUM($L51,$N51,$P51,$R51:$U51))</f>
        <v/>
      </c>
      <c r="W51" s="36">
        <f>IF($A51="","",SUM($J51,$V51))</f>
        <v/>
      </c>
      <c r="X51" s="35">
        <f>IF($A51="","",IFERROR($V51/$J51,0))</f>
        <v/>
      </c>
      <c r="Y51" s="31" t="n"/>
      <c r="Z51" s="36">
        <f>IF($A51="","",MAX(0,$W51-$Y51))</f>
        <v/>
      </c>
      <c r="AA51" s="16">
        <f>IF($A51="","",IF($X51&lt;=0.1,"Niedrig",IF($X51&lt;=0.15,"Mittel","Hoch")))</f>
        <v/>
      </c>
      <c r="AB51" s="13" t="n"/>
    </row>
    <row r="52">
      <c r="A52" s="4" t="n"/>
      <c r="B52" s="30" t="n"/>
      <c r="C52" s="4" t="n"/>
      <c r="D52" s="4" t="n"/>
      <c r="E52" s="6" t="n"/>
      <c r="F52" s="4" t="n"/>
      <c r="G52" s="4" t="n"/>
      <c r="H52" s="4" t="n"/>
      <c r="I52" s="7" t="n"/>
      <c r="J52" s="31" t="n"/>
      <c r="K52" s="32">
        <f>IF($A52="","",IFERROR(VLOOKUP($G52,'Übersicht'!$J$4:$K$19,2,FALSE),0))</f>
        <v/>
      </c>
      <c r="L52" s="33">
        <f>IF($A52="","",$J52*$K52)</f>
        <v/>
      </c>
      <c r="M52" s="34" t="n"/>
      <c r="N52" s="33">
        <f>IF($A52="","",$J52*$M52)</f>
        <v/>
      </c>
      <c r="O52" s="34" t="n"/>
      <c r="P52" s="33">
        <f>IF($A52="","",$J52*$O52)</f>
        <v/>
      </c>
      <c r="Q52" s="34" t="n"/>
      <c r="R52" s="33">
        <f>IF($A52="","",$J52*$Q52)</f>
        <v/>
      </c>
      <c r="S52" s="31" t="n"/>
      <c r="T52" s="31" t="n"/>
      <c r="U52" s="31" t="n"/>
      <c r="V52" s="33">
        <f>IF($A52="","",SUM($L52,$N52,$P52,$R52:$U52))</f>
        <v/>
      </c>
      <c r="W52" s="33">
        <f>IF($A52="","",SUM($J52,$V52))</f>
        <v/>
      </c>
      <c r="X52" s="32">
        <f>IF($A52="","",IFERROR($V52/$J52,0))</f>
        <v/>
      </c>
      <c r="Y52" s="31" t="n"/>
      <c r="Z52" s="33">
        <f>IF($A52="","",MAX(0,$W52-$Y52))</f>
        <v/>
      </c>
      <c r="AA52" s="12">
        <f>IF($A52="","",IF($X52&lt;=0.1,"Niedrig",IF($X52&lt;=0.15,"Mittel","Hoch")))</f>
        <v/>
      </c>
      <c r="AB52" s="13" t="n"/>
    </row>
    <row r="53">
      <c r="A53" s="4" t="n"/>
      <c r="B53" s="30" t="n"/>
      <c r="C53" s="4" t="n"/>
      <c r="D53" s="4" t="n"/>
      <c r="E53" s="6" t="n"/>
      <c r="F53" s="4" t="n"/>
      <c r="G53" s="4" t="n"/>
      <c r="H53" s="4" t="n"/>
      <c r="I53" s="7" t="n"/>
      <c r="J53" s="31" t="n"/>
      <c r="K53" s="35">
        <f>IF($A53="","",IFERROR(VLOOKUP($G53,'Übersicht'!$J$4:$K$19,2,FALSE),0))</f>
        <v/>
      </c>
      <c r="L53" s="36">
        <f>IF($A53="","",$J53*$K53)</f>
        <v/>
      </c>
      <c r="M53" s="34" t="n"/>
      <c r="N53" s="36">
        <f>IF($A53="","",$J53*$M53)</f>
        <v/>
      </c>
      <c r="O53" s="34" t="n"/>
      <c r="P53" s="36">
        <f>IF($A53="","",$J53*$O53)</f>
        <v/>
      </c>
      <c r="Q53" s="34" t="n"/>
      <c r="R53" s="36">
        <f>IF($A53="","",$J53*$Q53)</f>
        <v/>
      </c>
      <c r="S53" s="31" t="n"/>
      <c r="T53" s="31" t="n"/>
      <c r="U53" s="31" t="n"/>
      <c r="V53" s="36">
        <f>IF($A53="","",SUM($L53,$N53,$P53,$R53:$U53))</f>
        <v/>
      </c>
      <c r="W53" s="36">
        <f>IF($A53="","",SUM($J53,$V53))</f>
        <v/>
      </c>
      <c r="X53" s="35">
        <f>IF($A53="","",IFERROR($V53/$J53,0))</f>
        <v/>
      </c>
      <c r="Y53" s="31" t="n"/>
      <c r="Z53" s="36">
        <f>IF($A53="","",MAX(0,$W53-$Y53))</f>
        <v/>
      </c>
      <c r="AA53" s="16">
        <f>IF($A53="","",IF($X53&lt;=0.1,"Niedrig",IF($X53&lt;=0.15,"Mittel","Hoch")))</f>
        <v/>
      </c>
      <c r="AB53" s="13" t="n"/>
    </row>
    <row r="54">
      <c r="A54" s="4" t="n"/>
      <c r="B54" s="30" t="n"/>
      <c r="C54" s="4" t="n"/>
      <c r="D54" s="4" t="n"/>
      <c r="E54" s="6" t="n"/>
      <c r="F54" s="4" t="n"/>
      <c r="G54" s="4" t="n"/>
      <c r="H54" s="4" t="n"/>
      <c r="I54" s="7" t="n"/>
      <c r="J54" s="31" t="n"/>
      <c r="K54" s="32">
        <f>IF($A54="","",IFERROR(VLOOKUP($G54,'Übersicht'!$J$4:$K$19,2,FALSE),0))</f>
        <v/>
      </c>
      <c r="L54" s="33">
        <f>IF($A54="","",$J54*$K54)</f>
        <v/>
      </c>
      <c r="M54" s="34" t="n"/>
      <c r="N54" s="33">
        <f>IF($A54="","",$J54*$M54)</f>
        <v/>
      </c>
      <c r="O54" s="34" t="n"/>
      <c r="P54" s="33">
        <f>IF($A54="","",$J54*$O54)</f>
        <v/>
      </c>
      <c r="Q54" s="34" t="n"/>
      <c r="R54" s="33">
        <f>IF($A54="","",$J54*$Q54)</f>
        <v/>
      </c>
      <c r="S54" s="31" t="n"/>
      <c r="T54" s="31" t="n"/>
      <c r="U54" s="31" t="n"/>
      <c r="V54" s="33">
        <f>IF($A54="","",SUM($L54,$N54,$P54,$R54:$U54))</f>
        <v/>
      </c>
      <c r="W54" s="33">
        <f>IF($A54="","",SUM($J54,$V54))</f>
        <v/>
      </c>
      <c r="X54" s="32">
        <f>IF($A54="","",IFERROR($V54/$J54,0))</f>
        <v/>
      </c>
      <c r="Y54" s="31" t="n"/>
      <c r="Z54" s="33">
        <f>IF($A54="","",MAX(0,$W54-$Y54))</f>
        <v/>
      </c>
      <c r="AA54" s="12">
        <f>IF($A54="","",IF($X54&lt;=0.1,"Niedrig",IF($X54&lt;=0.15,"Mittel","Hoch")))</f>
        <v/>
      </c>
      <c r="AB54" s="13" t="n"/>
    </row>
    <row r="55">
      <c r="A55" s="4" t="n"/>
      <c r="B55" s="30" t="n"/>
      <c r="C55" s="4" t="n"/>
      <c r="D55" s="4" t="n"/>
      <c r="E55" s="6" t="n"/>
      <c r="F55" s="4" t="n"/>
      <c r="G55" s="4" t="n"/>
      <c r="H55" s="4" t="n"/>
      <c r="I55" s="7" t="n"/>
      <c r="J55" s="31" t="n"/>
      <c r="K55" s="35">
        <f>IF($A55="","",IFERROR(VLOOKUP($G55,'Übersicht'!$J$4:$K$19,2,FALSE),0))</f>
        <v/>
      </c>
      <c r="L55" s="36">
        <f>IF($A55="","",$J55*$K55)</f>
        <v/>
      </c>
      <c r="M55" s="34" t="n"/>
      <c r="N55" s="36">
        <f>IF($A55="","",$J55*$M55)</f>
        <v/>
      </c>
      <c r="O55" s="34" t="n"/>
      <c r="P55" s="36">
        <f>IF($A55="","",$J55*$O55)</f>
        <v/>
      </c>
      <c r="Q55" s="34" t="n"/>
      <c r="R55" s="36">
        <f>IF($A55="","",$J55*$Q55)</f>
        <v/>
      </c>
      <c r="S55" s="31" t="n"/>
      <c r="T55" s="31" t="n"/>
      <c r="U55" s="31" t="n"/>
      <c r="V55" s="36">
        <f>IF($A55="","",SUM($L55,$N55,$P55,$R55:$U55))</f>
        <v/>
      </c>
      <c r="W55" s="36">
        <f>IF($A55="","",SUM($J55,$V55))</f>
        <v/>
      </c>
      <c r="X55" s="35">
        <f>IF($A55="","",IFERROR($V55/$J55,0))</f>
        <v/>
      </c>
      <c r="Y55" s="31" t="n"/>
      <c r="Z55" s="36">
        <f>IF($A55="","",MAX(0,$W55-$Y55))</f>
        <v/>
      </c>
      <c r="AA55" s="16">
        <f>IF($A55="","",IF($X55&lt;=0.1,"Niedrig",IF($X55&lt;=0.15,"Mittel","Hoch")))</f>
        <v/>
      </c>
      <c r="AB55" s="13" t="n"/>
    </row>
    <row r="56">
      <c r="A56" s="4" t="n"/>
      <c r="B56" s="30" t="n"/>
      <c r="C56" s="4" t="n"/>
      <c r="D56" s="4" t="n"/>
      <c r="E56" s="6" t="n"/>
      <c r="F56" s="4" t="n"/>
      <c r="G56" s="4" t="n"/>
      <c r="H56" s="4" t="n"/>
      <c r="I56" s="7" t="n"/>
      <c r="J56" s="31" t="n"/>
      <c r="K56" s="32">
        <f>IF($A56="","",IFERROR(VLOOKUP($G56,'Übersicht'!$J$4:$K$19,2,FALSE),0))</f>
        <v/>
      </c>
      <c r="L56" s="33">
        <f>IF($A56="","",$J56*$K56)</f>
        <v/>
      </c>
      <c r="M56" s="34" t="n"/>
      <c r="N56" s="33">
        <f>IF($A56="","",$J56*$M56)</f>
        <v/>
      </c>
      <c r="O56" s="34" t="n"/>
      <c r="P56" s="33">
        <f>IF($A56="","",$J56*$O56)</f>
        <v/>
      </c>
      <c r="Q56" s="34" t="n"/>
      <c r="R56" s="33">
        <f>IF($A56="","",$J56*$Q56)</f>
        <v/>
      </c>
      <c r="S56" s="31" t="n"/>
      <c r="T56" s="31" t="n"/>
      <c r="U56" s="31" t="n"/>
      <c r="V56" s="33">
        <f>IF($A56="","",SUM($L56,$N56,$P56,$R56:$U56))</f>
        <v/>
      </c>
      <c r="W56" s="33">
        <f>IF($A56="","",SUM($J56,$V56))</f>
        <v/>
      </c>
      <c r="X56" s="32">
        <f>IF($A56="","",IFERROR($V56/$J56,0))</f>
        <v/>
      </c>
      <c r="Y56" s="31" t="n"/>
      <c r="Z56" s="33">
        <f>IF($A56="","",MAX(0,$W56-$Y56))</f>
        <v/>
      </c>
      <c r="AA56" s="12">
        <f>IF($A56="","",IF($X56&lt;=0.1,"Niedrig",IF($X56&lt;=0.15,"Mittel","Hoch")))</f>
        <v/>
      </c>
      <c r="AB56" s="13" t="n"/>
    </row>
    <row r="57">
      <c r="A57" s="4" t="n"/>
      <c r="B57" s="30" t="n"/>
      <c r="C57" s="4" t="n"/>
      <c r="D57" s="4" t="n"/>
      <c r="E57" s="6" t="n"/>
      <c r="F57" s="4" t="n"/>
      <c r="G57" s="4" t="n"/>
      <c r="H57" s="4" t="n"/>
      <c r="I57" s="7" t="n"/>
      <c r="J57" s="31" t="n"/>
      <c r="K57" s="35">
        <f>IF($A57="","",IFERROR(VLOOKUP($G57,'Übersicht'!$J$4:$K$19,2,FALSE),0))</f>
        <v/>
      </c>
      <c r="L57" s="36">
        <f>IF($A57="","",$J57*$K57)</f>
        <v/>
      </c>
      <c r="M57" s="34" t="n"/>
      <c r="N57" s="36">
        <f>IF($A57="","",$J57*$M57)</f>
        <v/>
      </c>
      <c r="O57" s="34" t="n"/>
      <c r="P57" s="36">
        <f>IF($A57="","",$J57*$O57)</f>
        <v/>
      </c>
      <c r="Q57" s="34" t="n"/>
      <c r="R57" s="36">
        <f>IF($A57="","",$J57*$Q57)</f>
        <v/>
      </c>
      <c r="S57" s="31" t="n"/>
      <c r="T57" s="31" t="n"/>
      <c r="U57" s="31" t="n"/>
      <c r="V57" s="36">
        <f>IF($A57="","",SUM($L57,$N57,$P57,$R57:$U57))</f>
        <v/>
      </c>
      <c r="W57" s="36">
        <f>IF($A57="","",SUM($J57,$V57))</f>
        <v/>
      </c>
      <c r="X57" s="35">
        <f>IF($A57="","",IFERROR($V57/$J57,0))</f>
        <v/>
      </c>
      <c r="Y57" s="31" t="n"/>
      <c r="Z57" s="36">
        <f>IF($A57="","",MAX(0,$W57-$Y57))</f>
        <v/>
      </c>
      <c r="AA57" s="16">
        <f>IF($A57="","",IF($X57&lt;=0.1,"Niedrig",IF($X57&lt;=0.15,"Mittel","Hoch")))</f>
        <v/>
      </c>
      <c r="AB57" s="13" t="n"/>
    </row>
    <row r="58">
      <c r="A58" s="4" t="n"/>
      <c r="B58" s="30" t="n"/>
      <c r="C58" s="4" t="n"/>
      <c r="D58" s="4" t="n"/>
      <c r="E58" s="6" t="n"/>
      <c r="F58" s="4" t="n"/>
      <c r="G58" s="4" t="n"/>
      <c r="H58" s="4" t="n"/>
      <c r="I58" s="7" t="n"/>
      <c r="J58" s="31" t="n"/>
      <c r="K58" s="32">
        <f>IF($A58="","",IFERROR(VLOOKUP($G58,'Übersicht'!$J$4:$K$19,2,FALSE),0))</f>
        <v/>
      </c>
      <c r="L58" s="33">
        <f>IF($A58="","",$J58*$K58)</f>
        <v/>
      </c>
      <c r="M58" s="34" t="n"/>
      <c r="N58" s="33">
        <f>IF($A58="","",$J58*$M58)</f>
        <v/>
      </c>
      <c r="O58" s="34" t="n"/>
      <c r="P58" s="33">
        <f>IF($A58="","",$J58*$O58)</f>
        <v/>
      </c>
      <c r="Q58" s="34" t="n"/>
      <c r="R58" s="33">
        <f>IF($A58="","",$J58*$Q58)</f>
        <v/>
      </c>
      <c r="S58" s="31" t="n"/>
      <c r="T58" s="31" t="n"/>
      <c r="U58" s="31" t="n"/>
      <c r="V58" s="33">
        <f>IF($A58="","",SUM($L58,$N58,$P58,$R58:$U58))</f>
        <v/>
      </c>
      <c r="W58" s="33">
        <f>IF($A58="","",SUM($J58,$V58))</f>
        <v/>
      </c>
      <c r="X58" s="32">
        <f>IF($A58="","",IFERROR($V58/$J58,0))</f>
        <v/>
      </c>
      <c r="Y58" s="31" t="n"/>
      <c r="Z58" s="33">
        <f>IF($A58="","",MAX(0,$W58-$Y58))</f>
        <v/>
      </c>
      <c r="AA58" s="12">
        <f>IF($A58="","",IF($X58&lt;=0.1,"Niedrig",IF($X58&lt;=0.15,"Mittel","Hoch")))</f>
        <v/>
      </c>
      <c r="AB58" s="13" t="n"/>
    </row>
    <row r="59">
      <c r="A59" s="4" t="n"/>
      <c r="B59" s="30" t="n"/>
      <c r="C59" s="4" t="n"/>
      <c r="D59" s="4" t="n"/>
      <c r="E59" s="6" t="n"/>
      <c r="F59" s="4" t="n"/>
      <c r="G59" s="4" t="n"/>
      <c r="H59" s="4" t="n"/>
      <c r="I59" s="7" t="n"/>
      <c r="J59" s="31" t="n"/>
      <c r="K59" s="35">
        <f>IF($A59="","",IFERROR(VLOOKUP($G59,'Übersicht'!$J$4:$K$19,2,FALSE),0))</f>
        <v/>
      </c>
      <c r="L59" s="36">
        <f>IF($A59="","",$J59*$K59)</f>
        <v/>
      </c>
      <c r="M59" s="34" t="n"/>
      <c r="N59" s="36">
        <f>IF($A59="","",$J59*$M59)</f>
        <v/>
      </c>
      <c r="O59" s="34" t="n"/>
      <c r="P59" s="36">
        <f>IF($A59="","",$J59*$O59)</f>
        <v/>
      </c>
      <c r="Q59" s="34" t="n"/>
      <c r="R59" s="36">
        <f>IF($A59="","",$J59*$Q59)</f>
        <v/>
      </c>
      <c r="S59" s="31" t="n"/>
      <c r="T59" s="31" t="n"/>
      <c r="U59" s="31" t="n"/>
      <c r="V59" s="36">
        <f>IF($A59="","",SUM($L59,$N59,$P59,$R59:$U59))</f>
        <v/>
      </c>
      <c r="W59" s="36">
        <f>IF($A59="","",SUM($J59,$V59))</f>
        <v/>
      </c>
      <c r="X59" s="35">
        <f>IF($A59="","",IFERROR($V59/$J59,0))</f>
        <v/>
      </c>
      <c r="Y59" s="31" t="n"/>
      <c r="Z59" s="36">
        <f>IF($A59="","",MAX(0,$W59-$Y59))</f>
        <v/>
      </c>
      <c r="AA59" s="16">
        <f>IF($A59="","",IF($X59&lt;=0.1,"Niedrig",IF($X59&lt;=0.15,"Mittel","Hoch")))</f>
        <v/>
      </c>
      <c r="AB59" s="13" t="n"/>
    </row>
    <row r="60">
      <c r="A60" s="4" t="n"/>
      <c r="B60" s="30" t="n"/>
      <c r="C60" s="4" t="n"/>
      <c r="D60" s="4" t="n"/>
      <c r="E60" s="6" t="n"/>
      <c r="F60" s="4" t="n"/>
      <c r="G60" s="4" t="n"/>
      <c r="H60" s="4" t="n"/>
      <c r="I60" s="7" t="n"/>
      <c r="J60" s="31" t="n"/>
      <c r="K60" s="32">
        <f>IF($A60="","",IFERROR(VLOOKUP($G60,'Übersicht'!$J$4:$K$19,2,FALSE),0))</f>
        <v/>
      </c>
      <c r="L60" s="33">
        <f>IF($A60="","",$J60*$K60)</f>
        <v/>
      </c>
      <c r="M60" s="34" t="n"/>
      <c r="N60" s="33">
        <f>IF($A60="","",$J60*$M60)</f>
        <v/>
      </c>
      <c r="O60" s="34" t="n"/>
      <c r="P60" s="33">
        <f>IF($A60="","",$J60*$O60)</f>
        <v/>
      </c>
      <c r="Q60" s="34" t="n"/>
      <c r="R60" s="33">
        <f>IF($A60="","",$J60*$Q60)</f>
        <v/>
      </c>
      <c r="S60" s="31" t="n"/>
      <c r="T60" s="31" t="n"/>
      <c r="U60" s="31" t="n"/>
      <c r="V60" s="33">
        <f>IF($A60="","",SUM($L60,$N60,$P60,$R60:$U60))</f>
        <v/>
      </c>
      <c r="W60" s="33">
        <f>IF($A60="","",SUM($J60,$V60))</f>
        <v/>
      </c>
      <c r="X60" s="32">
        <f>IF($A60="","",IFERROR($V60/$J60,0))</f>
        <v/>
      </c>
      <c r="Y60" s="31" t="n"/>
      <c r="Z60" s="33">
        <f>IF($A60="","",MAX(0,$W60-$Y60))</f>
        <v/>
      </c>
      <c r="AA60" s="12">
        <f>IF($A60="","",IF($X60&lt;=0.1,"Niedrig",IF($X60&lt;=0.15,"Mittel","Hoch")))</f>
        <v/>
      </c>
      <c r="AB60" s="13" t="n"/>
    </row>
    <row r="61">
      <c r="A61" s="4" t="n"/>
      <c r="B61" s="30" t="n"/>
      <c r="C61" s="4" t="n"/>
      <c r="D61" s="4" t="n"/>
      <c r="E61" s="6" t="n"/>
      <c r="F61" s="4" t="n"/>
      <c r="G61" s="4" t="n"/>
      <c r="H61" s="4" t="n"/>
      <c r="I61" s="7" t="n"/>
      <c r="J61" s="31" t="n"/>
      <c r="K61" s="35">
        <f>IF($A61="","",IFERROR(VLOOKUP($G61,'Übersicht'!$J$4:$K$19,2,FALSE),0))</f>
        <v/>
      </c>
      <c r="L61" s="36">
        <f>IF($A61="","",$J61*$K61)</f>
        <v/>
      </c>
      <c r="M61" s="34" t="n"/>
      <c r="N61" s="36">
        <f>IF($A61="","",$J61*$M61)</f>
        <v/>
      </c>
      <c r="O61" s="34" t="n"/>
      <c r="P61" s="36">
        <f>IF($A61="","",$J61*$O61)</f>
        <v/>
      </c>
      <c r="Q61" s="34" t="n"/>
      <c r="R61" s="36">
        <f>IF($A61="","",$J61*$Q61)</f>
        <v/>
      </c>
      <c r="S61" s="31" t="n"/>
      <c r="T61" s="31" t="n"/>
      <c r="U61" s="31" t="n"/>
      <c r="V61" s="36">
        <f>IF($A61="","",SUM($L61,$N61,$P61,$R61:$U61))</f>
        <v/>
      </c>
      <c r="W61" s="36">
        <f>IF($A61="","",SUM($J61,$V61))</f>
        <v/>
      </c>
      <c r="X61" s="35">
        <f>IF($A61="","",IFERROR($V61/$J61,0))</f>
        <v/>
      </c>
      <c r="Y61" s="31" t="n"/>
      <c r="Z61" s="36">
        <f>IF($A61="","",MAX(0,$W61-$Y61))</f>
        <v/>
      </c>
      <c r="AA61" s="16">
        <f>IF($A61="","",IF($X61&lt;=0.1,"Niedrig",IF($X61&lt;=0.15,"Mittel","Hoch")))</f>
        <v/>
      </c>
      <c r="AB61" s="13" t="n"/>
    </row>
    <row r="62">
      <c r="A62" s="4" t="n"/>
      <c r="B62" s="30" t="n"/>
      <c r="C62" s="4" t="n"/>
      <c r="D62" s="4" t="n"/>
      <c r="E62" s="6" t="n"/>
      <c r="F62" s="4" t="n"/>
      <c r="G62" s="4" t="n"/>
      <c r="H62" s="4" t="n"/>
      <c r="I62" s="7" t="n"/>
      <c r="J62" s="31" t="n"/>
      <c r="K62" s="32">
        <f>IF($A62="","",IFERROR(VLOOKUP($G62,'Übersicht'!$J$4:$K$19,2,FALSE),0))</f>
        <v/>
      </c>
      <c r="L62" s="33">
        <f>IF($A62="","",$J62*$K62)</f>
        <v/>
      </c>
      <c r="M62" s="34" t="n"/>
      <c r="N62" s="33">
        <f>IF($A62="","",$J62*$M62)</f>
        <v/>
      </c>
      <c r="O62" s="34" t="n"/>
      <c r="P62" s="33">
        <f>IF($A62="","",$J62*$O62)</f>
        <v/>
      </c>
      <c r="Q62" s="34" t="n"/>
      <c r="R62" s="33">
        <f>IF($A62="","",$J62*$Q62)</f>
        <v/>
      </c>
      <c r="S62" s="31" t="n"/>
      <c r="T62" s="31" t="n"/>
      <c r="U62" s="31" t="n"/>
      <c r="V62" s="33">
        <f>IF($A62="","",SUM($L62,$N62,$P62,$R62:$U62))</f>
        <v/>
      </c>
      <c r="W62" s="33">
        <f>IF($A62="","",SUM($J62,$V62))</f>
        <v/>
      </c>
      <c r="X62" s="32">
        <f>IF($A62="","",IFERROR($V62/$J62,0))</f>
        <v/>
      </c>
      <c r="Y62" s="31" t="n"/>
      <c r="Z62" s="33">
        <f>IF($A62="","",MAX(0,$W62-$Y62))</f>
        <v/>
      </c>
      <c r="AA62" s="12">
        <f>IF($A62="","",IF($X62&lt;=0.1,"Niedrig",IF($X62&lt;=0.15,"Mittel","Hoch")))</f>
        <v/>
      </c>
      <c r="AB62" s="13" t="n"/>
    </row>
    <row r="63">
      <c r="A63" s="4" t="n"/>
      <c r="B63" s="30" t="n"/>
      <c r="C63" s="4" t="n"/>
      <c r="D63" s="4" t="n"/>
      <c r="E63" s="6" t="n"/>
      <c r="F63" s="4" t="n"/>
      <c r="G63" s="4" t="n"/>
      <c r="H63" s="4" t="n"/>
      <c r="I63" s="7" t="n"/>
      <c r="J63" s="31" t="n"/>
      <c r="K63" s="35">
        <f>IF($A63="","",IFERROR(VLOOKUP($G63,'Übersicht'!$J$4:$K$19,2,FALSE),0))</f>
        <v/>
      </c>
      <c r="L63" s="36">
        <f>IF($A63="","",$J63*$K63)</f>
        <v/>
      </c>
      <c r="M63" s="34" t="n"/>
      <c r="N63" s="36">
        <f>IF($A63="","",$J63*$M63)</f>
        <v/>
      </c>
      <c r="O63" s="34" t="n"/>
      <c r="P63" s="36">
        <f>IF($A63="","",$J63*$O63)</f>
        <v/>
      </c>
      <c r="Q63" s="34" t="n"/>
      <c r="R63" s="36">
        <f>IF($A63="","",$J63*$Q63)</f>
        <v/>
      </c>
      <c r="S63" s="31" t="n"/>
      <c r="T63" s="31" t="n"/>
      <c r="U63" s="31" t="n"/>
      <c r="V63" s="36">
        <f>IF($A63="","",SUM($L63,$N63,$P63,$R63:$U63))</f>
        <v/>
      </c>
      <c r="W63" s="36">
        <f>IF($A63="","",SUM($J63,$V63))</f>
        <v/>
      </c>
      <c r="X63" s="35">
        <f>IF($A63="","",IFERROR($V63/$J63,0))</f>
        <v/>
      </c>
      <c r="Y63" s="31" t="n"/>
      <c r="Z63" s="36">
        <f>IF($A63="","",MAX(0,$W63-$Y63))</f>
        <v/>
      </c>
      <c r="AA63" s="16">
        <f>IF($A63="","",IF($X63&lt;=0.1,"Niedrig",IF($X63&lt;=0.15,"Mittel","Hoch")))</f>
        <v/>
      </c>
      <c r="AB63" s="13" t="n"/>
    </row>
    <row r="64">
      <c r="A64" s="4" t="n"/>
      <c r="B64" s="30" t="n"/>
      <c r="C64" s="4" t="n"/>
      <c r="D64" s="4" t="n"/>
      <c r="E64" s="6" t="n"/>
      <c r="F64" s="4" t="n"/>
      <c r="G64" s="4" t="n"/>
      <c r="H64" s="4" t="n"/>
      <c r="I64" s="7" t="n"/>
      <c r="J64" s="31" t="n"/>
      <c r="K64" s="32">
        <f>IF($A64="","",IFERROR(VLOOKUP($G64,'Übersicht'!$J$4:$K$19,2,FALSE),0))</f>
        <v/>
      </c>
      <c r="L64" s="33">
        <f>IF($A64="","",$J64*$K64)</f>
        <v/>
      </c>
      <c r="M64" s="34" t="n"/>
      <c r="N64" s="33">
        <f>IF($A64="","",$J64*$M64)</f>
        <v/>
      </c>
      <c r="O64" s="34" t="n"/>
      <c r="P64" s="33">
        <f>IF($A64="","",$J64*$O64)</f>
        <v/>
      </c>
      <c r="Q64" s="34" t="n"/>
      <c r="R64" s="33">
        <f>IF($A64="","",$J64*$Q64)</f>
        <v/>
      </c>
      <c r="S64" s="31" t="n"/>
      <c r="T64" s="31" t="n"/>
      <c r="U64" s="31" t="n"/>
      <c r="V64" s="33">
        <f>IF($A64="","",SUM($L64,$N64,$P64,$R64:$U64))</f>
        <v/>
      </c>
      <c r="W64" s="33">
        <f>IF($A64="","",SUM($J64,$V64))</f>
        <v/>
      </c>
      <c r="X64" s="32">
        <f>IF($A64="","",IFERROR($V64/$J64,0))</f>
        <v/>
      </c>
      <c r="Y64" s="31" t="n"/>
      <c r="Z64" s="33">
        <f>IF($A64="","",MAX(0,$W64-$Y64))</f>
        <v/>
      </c>
      <c r="AA64" s="12">
        <f>IF($A64="","",IF($X64&lt;=0.1,"Niedrig",IF($X64&lt;=0.15,"Mittel","Hoch")))</f>
        <v/>
      </c>
      <c r="AB64" s="13" t="n"/>
    </row>
    <row r="65">
      <c r="A65" s="4" t="n"/>
      <c r="B65" s="30" t="n"/>
      <c r="C65" s="4" t="n"/>
      <c r="D65" s="4" t="n"/>
      <c r="E65" s="6" t="n"/>
      <c r="F65" s="4" t="n"/>
      <c r="G65" s="4" t="n"/>
      <c r="H65" s="4" t="n"/>
      <c r="I65" s="7" t="n"/>
      <c r="J65" s="31" t="n"/>
      <c r="K65" s="35">
        <f>IF($A65="","",IFERROR(VLOOKUP($G65,'Übersicht'!$J$4:$K$19,2,FALSE),0))</f>
        <v/>
      </c>
      <c r="L65" s="36">
        <f>IF($A65="","",$J65*$K65)</f>
        <v/>
      </c>
      <c r="M65" s="34" t="n"/>
      <c r="N65" s="36">
        <f>IF($A65="","",$J65*$M65)</f>
        <v/>
      </c>
      <c r="O65" s="34" t="n"/>
      <c r="P65" s="36">
        <f>IF($A65="","",$J65*$O65)</f>
        <v/>
      </c>
      <c r="Q65" s="34" t="n"/>
      <c r="R65" s="36">
        <f>IF($A65="","",$J65*$Q65)</f>
        <v/>
      </c>
      <c r="S65" s="31" t="n"/>
      <c r="T65" s="31" t="n"/>
      <c r="U65" s="31" t="n"/>
      <c r="V65" s="36">
        <f>IF($A65="","",SUM($L65,$N65,$P65,$R65:$U65))</f>
        <v/>
      </c>
      <c r="W65" s="36">
        <f>IF($A65="","",SUM($J65,$V65))</f>
        <v/>
      </c>
      <c r="X65" s="35">
        <f>IF($A65="","",IFERROR($V65/$J65,0))</f>
        <v/>
      </c>
      <c r="Y65" s="31" t="n"/>
      <c r="Z65" s="36">
        <f>IF($A65="","",MAX(0,$W65-$Y65))</f>
        <v/>
      </c>
      <c r="AA65" s="16">
        <f>IF($A65="","",IF($X65&lt;=0.1,"Niedrig",IF($X65&lt;=0.15,"Mittel","Hoch")))</f>
        <v/>
      </c>
      <c r="AB65" s="13" t="n"/>
    </row>
    <row r="66">
      <c r="A66" s="4" t="n"/>
      <c r="B66" s="30" t="n"/>
      <c r="C66" s="4" t="n"/>
      <c r="D66" s="4" t="n"/>
      <c r="E66" s="6" t="n"/>
      <c r="F66" s="4" t="n"/>
      <c r="G66" s="4" t="n"/>
      <c r="H66" s="4" t="n"/>
      <c r="I66" s="7" t="n"/>
      <c r="J66" s="31" t="n"/>
      <c r="K66" s="32">
        <f>IF($A66="","",IFERROR(VLOOKUP($G66,'Übersicht'!$J$4:$K$19,2,FALSE),0))</f>
        <v/>
      </c>
      <c r="L66" s="33">
        <f>IF($A66="","",$J66*$K66)</f>
        <v/>
      </c>
      <c r="M66" s="34" t="n"/>
      <c r="N66" s="33">
        <f>IF($A66="","",$J66*$M66)</f>
        <v/>
      </c>
      <c r="O66" s="34" t="n"/>
      <c r="P66" s="33">
        <f>IF($A66="","",$J66*$O66)</f>
        <v/>
      </c>
      <c r="Q66" s="34" t="n"/>
      <c r="R66" s="33">
        <f>IF($A66="","",$J66*$Q66)</f>
        <v/>
      </c>
      <c r="S66" s="31" t="n"/>
      <c r="T66" s="31" t="n"/>
      <c r="U66" s="31" t="n"/>
      <c r="V66" s="33">
        <f>IF($A66="","",SUM($L66,$N66,$P66,$R66:$U66))</f>
        <v/>
      </c>
      <c r="W66" s="33">
        <f>IF($A66="","",SUM($J66,$V66))</f>
        <v/>
      </c>
      <c r="X66" s="32">
        <f>IF($A66="","",IFERROR($V66/$J66,0))</f>
        <v/>
      </c>
      <c r="Y66" s="31" t="n"/>
      <c r="Z66" s="33">
        <f>IF($A66="","",MAX(0,$W66-$Y66))</f>
        <v/>
      </c>
      <c r="AA66" s="12">
        <f>IF($A66="","",IF($X66&lt;=0.1,"Niedrig",IF($X66&lt;=0.15,"Mittel","Hoch")))</f>
        <v/>
      </c>
      <c r="AB66" s="13" t="n"/>
    </row>
    <row r="67">
      <c r="A67" s="4" t="n"/>
      <c r="B67" s="30" t="n"/>
      <c r="C67" s="4" t="n"/>
      <c r="D67" s="4" t="n"/>
      <c r="E67" s="6" t="n"/>
      <c r="F67" s="4" t="n"/>
      <c r="G67" s="4" t="n"/>
      <c r="H67" s="4" t="n"/>
      <c r="I67" s="7" t="n"/>
      <c r="J67" s="31" t="n"/>
      <c r="K67" s="35">
        <f>IF($A67="","",IFERROR(VLOOKUP($G67,'Übersicht'!$J$4:$K$19,2,FALSE),0))</f>
        <v/>
      </c>
      <c r="L67" s="36">
        <f>IF($A67="","",$J67*$K67)</f>
        <v/>
      </c>
      <c r="M67" s="34" t="n"/>
      <c r="N67" s="36">
        <f>IF($A67="","",$J67*$M67)</f>
        <v/>
      </c>
      <c r="O67" s="34" t="n"/>
      <c r="P67" s="36">
        <f>IF($A67="","",$J67*$O67)</f>
        <v/>
      </c>
      <c r="Q67" s="34" t="n"/>
      <c r="R67" s="36">
        <f>IF($A67="","",$J67*$Q67)</f>
        <v/>
      </c>
      <c r="S67" s="31" t="n"/>
      <c r="T67" s="31" t="n"/>
      <c r="U67" s="31" t="n"/>
      <c r="V67" s="36">
        <f>IF($A67="","",SUM($L67,$N67,$P67,$R67:$U67))</f>
        <v/>
      </c>
      <c r="W67" s="36">
        <f>IF($A67="","",SUM($J67,$V67))</f>
        <v/>
      </c>
      <c r="X67" s="35">
        <f>IF($A67="","",IFERROR($V67/$J67,0))</f>
        <v/>
      </c>
      <c r="Y67" s="31" t="n"/>
      <c r="Z67" s="36">
        <f>IF($A67="","",MAX(0,$W67-$Y67))</f>
        <v/>
      </c>
      <c r="AA67" s="16">
        <f>IF($A67="","",IF($X67&lt;=0.1,"Niedrig",IF($X67&lt;=0.15,"Mittel","Hoch")))</f>
        <v/>
      </c>
      <c r="AB67" s="13" t="n"/>
    </row>
    <row r="68">
      <c r="A68" s="4" t="n"/>
      <c r="B68" s="30" t="n"/>
      <c r="C68" s="4" t="n"/>
      <c r="D68" s="4" t="n"/>
      <c r="E68" s="6" t="n"/>
      <c r="F68" s="4" t="n"/>
      <c r="G68" s="4" t="n"/>
      <c r="H68" s="4" t="n"/>
      <c r="I68" s="7" t="n"/>
      <c r="J68" s="31" t="n"/>
      <c r="K68" s="32">
        <f>IF($A68="","",IFERROR(VLOOKUP($G68,'Übersicht'!$J$4:$K$19,2,FALSE),0))</f>
        <v/>
      </c>
      <c r="L68" s="33">
        <f>IF($A68="","",$J68*$K68)</f>
        <v/>
      </c>
      <c r="M68" s="34" t="n"/>
      <c r="N68" s="33">
        <f>IF($A68="","",$J68*$M68)</f>
        <v/>
      </c>
      <c r="O68" s="34" t="n"/>
      <c r="P68" s="33">
        <f>IF($A68="","",$J68*$O68)</f>
        <v/>
      </c>
      <c r="Q68" s="34" t="n"/>
      <c r="R68" s="33">
        <f>IF($A68="","",$J68*$Q68)</f>
        <v/>
      </c>
      <c r="S68" s="31" t="n"/>
      <c r="T68" s="31" t="n"/>
      <c r="U68" s="31" t="n"/>
      <c r="V68" s="33">
        <f>IF($A68="","",SUM($L68,$N68,$P68,$R68:$U68))</f>
        <v/>
      </c>
      <c r="W68" s="33">
        <f>IF($A68="","",SUM($J68,$V68))</f>
        <v/>
      </c>
      <c r="X68" s="32">
        <f>IF($A68="","",IFERROR($V68/$J68,0))</f>
        <v/>
      </c>
      <c r="Y68" s="31" t="n"/>
      <c r="Z68" s="33">
        <f>IF($A68="","",MAX(0,$W68-$Y68))</f>
        <v/>
      </c>
      <c r="AA68" s="12">
        <f>IF($A68="","",IF($X68&lt;=0.1,"Niedrig",IF($X68&lt;=0.15,"Mittel","Hoch")))</f>
        <v/>
      </c>
      <c r="AB68" s="13" t="n"/>
    </row>
    <row r="69">
      <c r="A69" s="4" t="n"/>
      <c r="B69" s="30" t="n"/>
      <c r="C69" s="4" t="n"/>
      <c r="D69" s="4" t="n"/>
      <c r="E69" s="6" t="n"/>
      <c r="F69" s="4" t="n"/>
      <c r="G69" s="4" t="n"/>
      <c r="H69" s="4" t="n"/>
      <c r="I69" s="7" t="n"/>
      <c r="J69" s="31" t="n"/>
      <c r="K69" s="35">
        <f>IF($A69="","",IFERROR(VLOOKUP($G69,'Übersicht'!$J$4:$K$19,2,FALSE),0))</f>
        <v/>
      </c>
      <c r="L69" s="36">
        <f>IF($A69="","",$J69*$K69)</f>
        <v/>
      </c>
      <c r="M69" s="34" t="n"/>
      <c r="N69" s="36">
        <f>IF($A69="","",$J69*$M69)</f>
        <v/>
      </c>
      <c r="O69" s="34" t="n"/>
      <c r="P69" s="36">
        <f>IF($A69="","",$J69*$O69)</f>
        <v/>
      </c>
      <c r="Q69" s="34" t="n"/>
      <c r="R69" s="36">
        <f>IF($A69="","",$J69*$Q69)</f>
        <v/>
      </c>
      <c r="S69" s="31" t="n"/>
      <c r="T69" s="31" t="n"/>
      <c r="U69" s="31" t="n"/>
      <c r="V69" s="36">
        <f>IF($A69="","",SUM($L69,$N69,$P69,$R69:$U69))</f>
        <v/>
      </c>
      <c r="W69" s="36">
        <f>IF($A69="","",SUM($J69,$V69))</f>
        <v/>
      </c>
      <c r="X69" s="35">
        <f>IF($A69="","",IFERROR($V69/$J69,0))</f>
        <v/>
      </c>
      <c r="Y69" s="31" t="n"/>
      <c r="Z69" s="36">
        <f>IF($A69="","",MAX(0,$W69-$Y69))</f>
        <v/>
      </c>
      <c r="AA69" s="16">
        <f>IF($A69="","",IF($X69&lt;=0.1,"Niedrig",IF($X69&lt;=0.15,"Mittel","Hoch")))</f>
        <v/>
      </c>
      <c r="AB69" s="13" t="n"/>
    </row>
    <row r="70">
      <c r="A70" s="4" t="n"/>
      <c r="B70" s="30" t="n"/>
      <c r="C70" s="4" t="n"/>
      <c r="D70" s="4" t="n"/>
      <c r="E70" s="6" t="n"/>
      <c r="F70" s="4" t="n"/>
      <c r="G70" s="4" t="n"/>
      <c r="H70" s="4" t="n"/>
      <c r="I70" s="7" t="n"/>
      <c r="J70" s="31" t="n"/>
      <c r="K70" s="32">
        <f>IF($A70="","",IFERROR(VLOOKUP($G70,'Übersicht'!$J$4:$K$19,2,FALSE),0))</f>
        <v/>
      </c>
      <c r="L70" s="33">
        <f>IF($A70="","",$J70*$K70)</f>
        <v/>
      </c>
      <c r="M70" s="34" t="n"/>
      <c r="N70" s="33">
        <f>IF($A70="","",$J70*$M70)</f>
        <v/>
      </c>
      <c r="O70" s="34" t="n"/>
      <c r="P70" s="33">
        <f>IF($A70="","",$J70*$O70)</f>
        <v/>
      </c>
      <c r="Q70" s="34" t="n"/>
      <c r="R70" s="33">
        <f>IF($A70="","",$J70*$Q70)</f>
        <v/>
      </c>
      <c r="S70" s="31" t="n"/>
      <c r="T70" s="31" t="n"/>
      <c r="U70" s="31" t="n"/>
      <c r="V70" s="33">
        <f>IF($A70="","",SUM($L70,$N70,$P70,$R70:$U70))</f>
        <v/>
      </c>
      <c r="W70" s="33">
        <f>IF($A70="","",SUM($J70,$V70))</f>
        <v/>
      </c>
      <c r="X70" s="32">
        <f>IF($A70="","",IFERROR($V70/$J70,0))</f>
        <v/>
      </c>
      <c r="Y70" s="31" t="n"/>
      <c r="Z70" s="33">
        <f>IF($A70="","",MAX(0,$W70-$Y70))</f>
        <v/>
      </c>
      <c r="AA70" s="12">
        <f>IF($A70="","",IF($X70&lt;=0.1,"Niedrig",IF($X70&lt;=0.15,"Mittel","Hoch")))</f>
        <v/>
      </c>
      <c r="AB70" s="13" t="n"/>
    </row>
    <row r="71">
      <c r="A71" s="4" t="n"/>
      <c r="B71" s="30" t="n"/>
      <c r="C71" s="4" t="n"/>
      <c r="D71" s="4" t="n"/>
      <c r="E71" s="6" t="n"/>
      <c r="F71" s="4" t="n"/>
      <c r="G71" s="4" t="n"/>
      <c r="H71" s="4" t="n"/>
      <c r="I71" s="7" t="n"/>
      <c r="J71" s="31" t="n"/>
      <c r="K71" s="35">
        <f>IF($A71="","",IFERROR(VLOOKUP($G71,'Übersicht'!$J$4:$K$19,2,FALSE),0))</f>
        <v/>
      </c>
      <c r="L71" s="36">
        <f>IF($A71="","",$J71*$K71)</f>
        <v/>
      </c>
      <c r="M71" s="34" t="n"/>
      <c r="N71" s="36">
        <f>IF($A71="","",$J71*$M71)</f>
        <v/>
      </c>
      <c r="O71" s="34" t="n"/>
      <c r="P71" s="36">
        <f>IF($A71="","",$J71*$O71)</f>
        <v/>
      </c>
      <c r="Q71" s="34" t="n"/>
      <c r="R71" s="36">
        <f>IF($A71="","",$J71*$Q71)</f>
        <v/>
      </c>
      <c r="S71" s="31" t="n"/>
      <c r="T71" s="31" t="n"/>
      <c r="U71" s="31" t="n"/>
      <c r="V71" s="36">
        <f>IF($A71="","",SUM($L71,$N71,$P71,$R71:$U71))</f>
        <v/>
      </c>
      <c r="W71" s="36">
        <f>IF($A71="","",SUM($J71,$V71))</f>
        <v/>
      </c>
      <c r="X71" s="35">
        <f>IF($A71="","",IFERROR($V71/$J71,0))</f>
        <v/>
      </c>
      <c r="Y71" s="31" t="n"/>
      <c r="Z71" s="36">
        <f>IF($A71="","",MAX(0,$W71-$Y71))</f>
        <v/>
      </c>
      <c r="AA71" s="16">
        <f>IF($A71="","",IF($X71&lt;=0.1,"Niedrig",IF($X71&lt;=0.15,"Mittel","Hoch")))</f>
        <v/>
      </c>
      <c r="AB71" s="13" t="n"/>
    </row>
    <row r="72">
      <c r="A72" s="4" t="n"/>
      <c r="B72" s="30" t="n"/>
      <c r="C72" s="4" t="n"/>
      <c r="D72" s="4" t="n"/>
      <c r="E72" s="6" t="n"/>
      <c r="F72" s="4" t="n"/>
      <c r="G72" s="4" t="n"/>
      <c r="H72" s="4" t="n"/>
      <c r="I72" s="7" t="n"/>
      <c r="J72" s="31" t="n"/>
      <c r="K72" s="32">
        <f>IF($A72="","",IFERROR(VLOOKUP($G72,'Übersicht'!$J$4:$K$19,2,FALSE),0))</f>
        <v/>
      </c>
      <c r="L72" s="33">
        <f>IF($A72="","",$J72*$K72)</f>
        <v/>
      </c>
      <c r="M72" s="34" t="n"/>
      <c r="N72" s="33">
        <f>IF($A72="","",$J72*$M72)</f>
        <v/>
      </c>
      <c r="O72" s="34" t="n"/>
      <c r="P72" s="33">
        <f>IF($A72="","",$J72*$O72)</f>
        <v/>
      </c>
      <c r="Q72" s="34" t="n"/>
      <c r="R72" s="33">
        <f>IF($A72="","",$J72*$Q72)</f>
        <v/>
      </c>
      <c r="S72" s="31" t="n"/>
      <c r="T72" s="31" t="n"/>
      <c r="U72" s="31" t="n"/>
      <c r="V72" s="33">
        <f>IF($A72="","",SUM($L72,$N72,$P72,$R72:$U72))</f>
        <v/>
      </c>
      <c r="W72" s="33">
        <f>IF($A72="","",SUM($J72,$V72))</f>
        <v/>
      </c>
      <c r="X72" s="32">
        <f>IF($A72="","",IFERROR($V72/$J72,0))</f>
        <v/>
      </c>
      <c r="Y72" s="31" t="n"/>
      <c r="Z72" s="33">
        <f>IF($A72="","",MAX(0,$W72-$Y72))</f>
        <v/>
      </c>
      <c r="AA72" s="12">
        <f>IF($A72="","",IF($X72&lt;=0.1,"Niedrig",IF($X72&lt;=0.15,"Mittel","Hoch")))</f>
        <v/>
      </c>
      <c r="AB72" s="13" t="n"/>
    </row>
    <row r="73">
      <c r="A73" s="4" t="n"/>
      <c r="B73" s="30" t="n"/>
      <c r="C73" s="4" t="n"/>
      <c r="D73" s="4" t="n"/>
      <c r="E73" s="6" t="n"/>
      <c r="F73" s="4" t="n"/>
      <c r="G73" s="4" t="n"/>
      <c r="H73" s="4" t="n"/>
      <c r="I73" s="7" t="n"/>
      <c r="J73" s="31" t="n"/>
      <c r="K73" s="35">
        <f>IF($A73="","",IFERROR(VLOOKUP($G73,'Übersicht'!$J$4:$K$19,2,FALSE),0))</f>
        <v/>
      </c>
      <c r="L73" s="36">
        <f>IF($A73="","",$J73*$K73)</f>
        <v/>
      </c>
      <c r="M73" s="34" t="n"/>
      <c r="N73" s="36">
        <f>IF($A73="","",$J73*$M73)</f>
        <v/>
      </c>
      <c r="O73" s="34" t="n"/>
      <c r="P73" s="36">
        <f>IF($A73="","",$J73*$O73)</f>
        <v/>
      </c>
      <c r="Q73" s="34" t="n"/>
      <c r="R73" s="36">
        <f>IF($A73="","",$J73*$Q73)</f>
        <v/>
      </c>
      <c r="S73" s="31" t="n"/>
      <c r="T73" s="31" t="n"/>
      <c r="U73" s="31" t="n"/>
      <c r="V73" s="36">
        <f>IF($A73="","",SUM($L73,$N73,$P73,$R73:$U73))</f>
        <v/>
      </c>
      <c r="W73" s="36">
        <f>IF($A73="","",SUM($J73,$V73))</f>
        <v/>
      </c>
      <c r="X73" s="35">
        <f>IF($A73="","",IFERROR($V73/$J73,0))</f>
        <v/>
      </c>
      <c r="Y73" s="31" t="n"/>
      <c r="Z73" s="36">
        <f>IF($A73="","",MAX(0,$W73-$Y73))</f>
        <v/>
      </c>
      <c r="AA73" s="16">
        <f>IF($A73="","",IF($X73&lt;=0.1,"Niedrig",IF($X73&lt;=0.15,"Mittel","Hoch")))</f>
        <v/>
      </c>
      <c r="AB73" s="13" t="n"/>
    </row>
    <row r="74">
      <c r="A74" s="4" t="n"/>
      <c r="B74" s="30" t="n"/>
      <c r="C74" s="4" t="n"/>
      <c r="D74" s="4" t="n"/>
      <c r="E74" s="6" t="n"/>
      <c r="F74" s="4" t="n"/>
      <c r="G74" s="4" t="n"/>
      <c r="H74" s="4" t="n"/>
      <c r="I74" s="7" t="n"/>
      <c r="J74" s="31" t="n"/>
      <c r="K74" s="32">
        <f>IF($A74="","",IFERROR(VLOOKUP($G74,'Übersicht'!$J$4:$K$19,2,FALSE),0))</f>
        <v/>
      </c>
      <c r="L74" s="33">
        <f>IF($A74="","",$J74*$K74)</f>
        <v/>
      </c>
      <c r="M74" s="34" t="n"/>
      <c r="N74" s="33">
        <f>IF($A74="","",$J74*$M74)</f>
        <v/>
      </c>
      <c r="O74" s="34" t="n"/>
      <c r="P74" s="33">
        <f>IF($A74="","",$J74*$O74)</f>
        <v/>
      </c>
      <c r="Q74" s="34" t="n"/>
      <c r="R74" s="33">
        <f>IF($A74="","",$J74*$Q74)</f>
        <v/>
      </c>
      <c r="S74" s="31" t="n"/>
      <c r="T74" s="31" t="n"/>
      <c r="U74" s="31" t="n"/>
      <c r="V74" s="33">
        <f>IF($A74="","",SUM($L74,$N74,$P74,$R74:$U74))</f>
        <v/>
      </c>
      <c r="W74" s="33">
        <f>IF($A74="","",SUM($J74,$V74))</f>
        <v/>
      </c>
      <c r="X74" s="32">
        <f>IF($A74="","",IFERROR($V74/$J74,0))</f>
        <v/>
      </c>
      <c r="Y74" s="31" t="n"/>
      <c r="Z74" s="33">
        <f>IF($A74="","",MAX(0,$W74-$Y74))</f>
        <v/>
      </c>
      <c r="AA74" s="12">
        <f>IF($A74="","",IF($X74&lt;=0.1,"Niedrig",IF($X74&lt;=0.15,"Mittel","Hoch")))</f>
        <v/>
      </c>
      <c r="AB74" s="13" t="n"/>
    </row>
    <row r="75">
      <c r="A75" s="4" t="n"/>
      <c r="B75" s="30" t="n"/>
      <c r="C75" s="4" t="n"/>
      <c r="D75" s="4" t="n"/>
      <c r="E75" s="6" t="n"/>
      <c r="F75" s="4" t="n"/>
      <c r="G75" s="4" t="n"/>
      <c r="H75" s="4" t="n"/>
      <c r="I75" s="7" t="n"/>
      <c r="J75" s="31" t="n"/>
      <c r="K75" s="35">
        <f>IF($A75="","",IFERROR(VLOOKUP($G75,'Übersicht'!$J$4:$K$19,2,FALSE),0))</f>
        <v/>
      </c>
      <c r="L75" s="36">
        <f>IF($A75="","",$J75*$K75)</f>
        <v/>
      </c>
      <c r="M75" s="34" t="n"/>
      <c r="N75" s="36">
        <f>IF($A75="","",$J75*$M75)</f>
        <v/>
      </c>
      <c r="O75" s="34" t="n"/>
      <c r="P75" s="36">
        <f>IF($A75="","",$J75*$O75)</f>
        <v/>
      </c>
      <c r="Q75" s="34" t="n"/>
      <c r="R75" s="36">
        <f>IF($A75="","",$J75*$Q75)</f>
        <v/>
      </c>
      <c r="S75" s="31" t="n"/>
      <c r="T75" s="31" t="n"/>
      <c r="U75" s="31" t="n"/>
      <c r="V75" s="36">
        <f>IF($A75="","",SUM($L75,$N75,$P75,$R75:$U75))</f>
        <v/>
      </c>
      <c r="W75" s="36">
        <f>IF($A75="","",SUM($J75,$V75))</f>
        <v/>
      </c>
      <c r="X75" s="35">
        <f>IF($A75="","",IFERROR($V75/$J75,0))</f>
        <v/>
      </c>
      <c r="Y75" s="31" t="n"/>
      <c r="Z75" s="36">
        <f>IF($A75="","",MAX(0,$W75-$Y75))</f>
        <v/>
      </c>
      <c r="AA75" s="16">
        <f>IF($A75="","",IF($X75&lt;=0.1,"Niedrig",IF($X75&lt;=0.15,"Mittel","Hoch")))</f>
        <v/>
      </c>
      <c r="AB75" s="13" t="n"/>
    </row>
    <row r="76">
      <c r="A76" s="4" t="n"/>
      <c r="B76" s="30" t="n"/>
      <c r="C76" s="4" t="n"/>
      <c r="D76" s="4" t="n"/>
      <c r="E76" s="6" t="n"/>
      <c r="F76" s="4" t="n"/>
      <c r="G76" s="4" t="n"/>
      <c r="H76" s="4" t="n"/>
      <c r="I76" s="7" t="n"/>
      <c r="J76" s="31" t="n"/>
      <c r="K76" s="32">
        <f>IF($A76="","",IFERROR(VLOOKUP($G76,'Übersicht'!$J$4:$K$19,2,FALSE),0))</f>
        <v/>
      </c>
      <c r="L76" s="33">
        <f>IF($A76="","",$J76*$K76)</f>
        <v/>
      </c>
      <c r="M76" s="34" t="n"/>
      <c r="N76" s="33">
        <f>IF($A76="","",$J76*$M76)</f>
        <v/>
      </c>
      <c r="O76" s="34" t="n"/>
      <c r="P76" s="33">
        <f>IF($A76="","",$J76*$O76)</f>
        <v/>
      </c>
      <c r="Q76" s="34" t="n"/>
      <c r="R76" s="33">
        <f>IF($A76="","",$J76*$Q76)</f>
        <v/>
      </c>
      <c r="S76" s="31" t="n"/>
      <c r="T76" s="31" t="n"/>
      <c r="U76" s="31" t="n"/>
      <c r="V76" s="33">
        <f>IF($A76="","",SUM($L76,$N76,$P76,$R76:$U76))</f>
        <v/>
      </c>
      <c r="W76" s="33">
        <f>IF($A76="","",SUM($J76,$V76))</f>
        <v/>
      </c>
      <c r="X76" s="32">
        <f>IF($A76="","",IFERROR($V76/$J76,0))</f>
        <v/>
      </c>
      <c r="Y76" s="31" t="n"/>
      <c r="Z76" s="33">
        <f>IF($A76="","",MAX(0,$W76-$Y76))</f>
        <v/>
      </c>
      <c r="AA76" s="12">
        <f>IF($A76="","",IF($X76&lt;=0.1,"Niedrig",IF($X76&lt;=0.15,"Mittel","Hoch")))</f>
        <v/>
      </c>
      <c r="AB76" s="13" t="n"/>
    </row>
    <row r="77">
      <c r="A77" s="4" t="n"/>
      <c r="B77" s="30" t="n"/>
      <c r="C77" s="4" t="n"/>
      <c r="D77" s="4" t="n"/>
      <c r="E77" s="6" t="n"/>
      <c r="F77" s="4" t="n"/>
      <c r="G77" s="4" t="n"/>
      <c r="H77" s="4" t="n"/>
      <c r="I77" s="7" t="n"/>
      <c r="J77" s="31" t="n"/>
      <c r="K77" s="35">
        <f>IF($A77="","",IFERROR(VLOOKUP($G77,'Übersicht'!$J$4:$K$19,2,FALSE),0))</f>
        <v/>
      </c>
      <c r="L77" s="36">
        <f>IF($A77="","",$J77*$K77)</f>
        <v/>
      </c>
      <c r="M77" s="34" t="n"/>
      <c r="N77" s="36">
        <f>IF($A77="","",$J77*$M77)</f>
        <v/>
      </c>
      <c r="O77" s="34" t="n"/>
      <c r="P77" s="36">
        <f>IF($A77="","",$J77*$O77)</f>
        <v/>
      </c>
      <c r="Q77" s="34" t="n"/>
      <c r="R77" s="36">
        <f>IF($A77="","",$J77*$Q77)</f>
        <v/>
      </c>
      <c r="S77" s="31" t="n"/>
      <c r="T77" s="31" t="n"/>
      <c r="U77" s="31" t="n"/>
      <c r="V77" s="36">
        <f>IF($A77="","",SUM($L77,$N77,$P77,$R77:$U77))</f>
        <v/>
      </c>
      <c r="W77" s="36">
        <f>IF($A77="","",SUM($J77,$V77))</f>
        <v/>
      </c>
      <c r="X77" s="35">
        <f>IF($A77="","",IFERROR($V77/$J77,0))</f>
        <v/>
      </c>
      <c r="Y77" s="31" t="n"/>
      <c r="Z77" s="36">
        <f>IF($A77="","",MAX(0,$W77-$Y77))</f>
        <v/>
      </c>
      <c r="AA77" s="16">
        <f>IF($A77="","",IF($X77&lt;=0.1,"Niedrig",IF($X77&lt;=0.15,"Mittel","Hoch")))</f>
        <v/>
      </c>
      <c r="AB77" s="13" t="n"/>
    </row>
    <row r="78">
      <c r="A78" s="4" t="n"/>
      <c r="B78" s="30" t="n"/>
      <c r="C78" s="4" t="n"/>
      <c r="D78" s="4" t="n"/>
      <c r="E78" s="6" t="n"/>
      <c r="F78" s="4" t="n"/>
      <c r="G78" s="4" t="n"/>
      <c r="H78" s="4" t="n"/>
      <c r="I78" s="7" t="n"/>
      <c r="J78" s="31" t="n"/>
      <c r="K78" s="32">
        <f>IF($A78="","",IFERROR(VLOOKUP($G78,'Übersicht'!$J$4:$K$19,2,FALSE),0))</f>
        <v/>
      </c>
      <c r="L78" s="33">
        <f>IF($A78="","",$J78*$K78)</f>
        <v/>
      </c>
      <c r="M78" s="34" t="n"/>
      <c r="N78" s="33">
        <f>IF($A78="","",$J78*$M78)</f>
        <v/>
      </c>
      <c r="O78" s="34" t="n"/>
      <c r="P78" s="33">
        <f>IF($A78="","",$J78*$O78)</f>
        <v/>
      </c>
      <c r="Q78" s="34" t="n"/>
      <c r="R78" s="33">
        <f>IF($A78="","",$J78*$Q78)</f>
        <v/>
      </c>
      <c r="S78" s="31" t="n"/>
      <c r="T78" s="31" t="n"/>
      <c r="U78" s="31" t="n"/>
      <c r="V78" s="33">
        <f>IF($A78="","",SUM($L78,$N78,$P78,$R78:$U78))</f>
        <v/>
      </c>
      <c r="W78" s="33">
        <f>IF($A78="","",SUM($J78,$V78))</f>
        <v/>
      </c>
      <c r="X78" s="32">
        <f>IF($A78="","",IFERROR($V78/$J78,0))</f>
        <v/>
      </c>
      <c r="Y78" s="31" t="n"/>
      <c r="Z78" s="33">
        <f>IF($A78="","",MAX(0,$W78-$Y78))</f>
        <v/>
      </c>
      <c r="AA78" s="12">
        <f>IF($A78="","",IF($X78&lt;=0.1,"Niedrig",IF($X78&lt;=0.15,"Mittel","Hoch")))</f>
        <v/>
      </c>
      <c r="AB78" s="13" t="n"/>
    </row>
    <row r="79">
      <c r="A79" s="4" t="n"/>
      <c r="B79" s="30" t="n"/>
      <c r="C79" s="4" t="n"/>
      <c r="D79" s="4" t="n"/>
      <c r="E79" s="6" t="n"/>
      <c r="F79" s="4" t="n"/>
      <c r="G79" s="4" t="n"/>
      <c r="H79" s="4" t="n"/>
      <c r="I79" s="7" t="n"/>
      <c r="J79" s="31" t="n"/>
      <c r="K79" s="35">
        <f>IF($A79="","",IFERROR(VLOOKUP($G79,'Übersicht'!$J$4:$K$19,2,FALSE),0))</f>
        <v/>
      </c>
      <c r="L79" s="36">
        <f>IF($A79="","",$J79*$K79)</f>
        <v/>
      </c>
      <c r="M79" s="34" t="n"/>
      <c r="N79" s="36">
        <f>IF($A79="","",$J79*$M79)</f>
        <v/>
      </c>
      <c r="O79" s="34" t="n"/>
      <c r="P79" s="36">
        <f>IF($A79="","",$J79*$O79)</f>
        <v/>
      </c>
      <c r="Q79" s="34" t="n"/>
      <c r="R79" s="36">
        <f>IF($A79="","",$J79*$Q79)</f>
        <v/>
      </c>
      <c r="S79" s="31" t="n"/>
      <c r="T79" s="31" t="n"/>
      <c r="U79" s="31" t="n"/>
      <c r="V79" s="36">
        <f>IF($A79="","",SUM($L79,$N79,$P79,$R79:$U79))</f>
        <v/>
      </c>
      <c r="W79" s="36">
        <f>IF($A79="","",SUM($J79,$V79))</f>
        <v/>
      </c>
      <c r="X79" s="35">
        <f>IF($A79="","",IFERROR($V79/$J79,0))</f>
        <v/>
      </c>
      <c r="Y79" s="31" t="n"/>
      <c r="Z79" s="36">
        <f>IF($A79="","",MAX(0,$W79-$Y79))</f>
        <v/>
      </c>
      <c r="AA79" s="16">
        <f>IF($A79="","",IF($X79&lt;=0.1,"Niedrig",IF($X79&lt;=0.15,"Mittel","Hoch")))</f>
        <v/>
      </c>
      <c r="AB79" s="13" t="n"/>
    </row>
    <row r="80">
      <c r="A80" s="4" t="n"/>
      <c r="B80" s="30" t="n"/>
      <c r="C80" s="4" t="n"/>
      <c r="D80" s="4" t="n"/>
      <c r="E80" s="6" t="n"/>
      <c r="F80" s="4" t="n"/>
      <c r="G80" s="4" t="n"/>
      <c r="H80" s="4" t="n"/>
      <c r="I80" s="7" t="n"/>
      <c r="J80" s="31" t="n"/>
      <c r="K80" s="32">
        <f>IF($A80="","",IFERROR(VLOOKUP($G80,'Übersicht'!$J$4:$K$19,2,FALSE),0))</f>
        <v/>
      </c>
      <c r="L80" s="33">
        <f>IF($A80="","",$J80*$K80)</f>
        <v/>
      </c>
      <c r="M80" s="34" t="n"/>
      <c r="N80" s="33">
        <f>IF($A80="","",$J80*$M80)</f>
        <v/>
      </c>
      <c r="O80" s="34" t="n"/>
      <c r="P80" s="33">
        <f>IF($A80="","",$J80*$O80)</f>
        <v/>
      </c>
      <c r="Q80" s="34" t="n"/>
      <c r="R80" s="33">
        <f>IF($A80="","",$J80*$Q80)</f>
        <v/>
      </c>
      <c r="S80" s="31" t="n"/>
      <c r="T80" s="31" t="n"/>
      <c r="U80" s="31" t="n"/>
      <c r="V80" s="33">
        <f>IF($A80="","",SUM($L80,$N80,$P80,$R80:$U80))</f>
        <v/>
      </c>
      <c r="W80" s="33">
        <f>IF($A80="","",SUM($J80,$V80))</f>
        <v/>
      </c>
      <c r="X80" s="32">
        <f>IF($A80="","",IFERROR($V80/$J80,0))</f>
        <v/>
      </c>
      <c r="Y80" s="31" t="n"/>
      <c r="Z80" s="33">
        <f>IF($A80="","",MAX(0,$W80-$Y80))</f>
        <v/>
      </c>
      <c r="AA80" s="12">
        <f>IF($A80="","",IF($X80&lt;=0.1,"Niedrig",IF($X80&lt;=0.15,"Mittel","Hoch")))</f>
        <v/>
      </c>
      <c r="AB80" s="13" t="n"/>
    </row>
    <row r="81">
      <c r="A81" s="4" t="n"/>
      <c r="B81" s="30" t="n"/>
      <c r="C81" s="4" t="n"/>
      <c r="D81" s="4" t="n"/>
      <c r="E81" s="6" t="n"/>
      <c r="F81" s="4" t="n"/>
      <c r="G81" s="4" t="n"/>
      <c r="H81" s="4" t="n"/>
      <c r="I81" s="7" t="n"/>
      <c r="J81" s="31" t="n"/>
      <c r="K81" s="35">
        <f>IF($A81="","",IFERROR(VLOOKUP($G81,'Übersicht'!$J$4:$K$19,2,FALSE),0))</f>
        <v/>
      </c>
      <c r="L81" s="36">
        <f>IF($A81="","",$J81*$K81)</f>
        <v/>
      </c>
      <c r="M81" s="34" t="n"/>
      <c r="N81" s="36">
        <f>IF($A81="","",$J81*$M81)</f>
        <v/>
      </c>
      <c r="O81" s="34" t="n"/>
      <c r="P81" s="36">
        <f>IF($A81="","",$J81*$O81)</f>
        <v/>
      </c>
      <c r="Q81" s="34" t="n"/>
      <c r="R81" s="36">
        <f>IF($A81="","",$J81*$Q81)</f>
        <v/>
      </c>
      <c r="S81" s="31" t="n"/>
      <c r="T81" s="31" t="n"/>
      <c r="U81" s="31" t="n"/>
      <c r="V81" s="36">
        <f>IF($A81="","",SUM($L81,$N81,$P81,$R81:$U81))</f>
        <v/>
      </c>
      <c r="W81" s="36">
        <f>IF($A81="","",SUM($J81,$V81))</f>
        <v/>
      </c>
      <c r="X81" s="35">
        <f>IF($A81="","",IFERROR($V81/$J81,0))</f>
        <v/>
      </c>
      <c r="Y81" s="31" t="n"/>
      <c r="Z81" s="36">
        <f>IF($A81="","",MAX(0,$W81-$Y81))</f>
        <v/>
      </c>
      <c r="AA81" s="16">
        <f>IF($A81="","",IF($X81&lt;=0.1,"Niedrig",IF($X81&lt;=0.15,"Mittel","Hoch")))</f>
        <v/>
      </c>
      <c r="AB81" s="13" t="n"/>
    </row>
    <row r="82">
      <c r="A82" s="4" t="n"/>
      <c r="B82" s="30" t="n"/>
      <c r="C82" s="4" t="n"/>
      <c r="D82" s="4" t="n"/>
      <c r="E82" s="6" t="n"/>
      <c r="F82" s="4" t="n"/>
      <c r="G82" s="4" t="n"/>
      <c r="H82" s="4" t="n"/>
      <c r="I82" s="7" t="n"/>
      <c r="J82" s="31" t="n"/>
      <c r="K82" s="32">
        <f>IF($A82="","",IFERROR(VLOOKUP($G82,'Übersicht'!$J$4:$K$19,2,FALSE),0))</f>
        <v/>
      </c>
      <c r="L82" s="33">
        <f>IF($A82="","",$J82*$K82)</f>
        <v/>
      </c>
      <c r="M82" s="34" t="n"/>
      <c r="N82" s="33">
        <f>IF($A82="","",$J82*$M82)</f>
        <v/>
      </c>
      <c r="O82" s="34" t="n"/>
      <c r="P82" s="33">
        <f>IF($A82="","",$J82*$O82)</f>
        <v/>
      </c>
      <c r="Q82" s="34" t="n"/>
      <c r="R82" s="33">
        <f>IF($A82="","",$J82*$Q82)</f>
        <v/>
      </c>
      <c r="S82" s="31" t="n"/>
      <c r="T82" s="31" t="n"/>
      <c r="U82" s="31" t="n"/>
      <c r="V82" s="33">
        <f>IF($A82="","",SUM($L82,$N82,$P82,$R82:$U82))</f>
        <v/>
      </c>
      <c r="W82" s="33">
        <f>IF($A82="","",SUM($J82,$V82))</f>
        <v/>
      </c>
      <c r="X82" s="32">
        <f>IF($A82="","",IFERROR($V82/$J82,0))</f>
        <v/>
      </c>
      <c r="Y82" s="31" t="n"/>
      <c r="Z82" s="33">
        <f>IF($A82="","",MAX(0,$W82-$Y82))</f>
        <v/>
      </c>
      <c r="AA82" s="12">
        <f>IF($A82="","",IF($X82&lt;=0.1,"Niedrig",IF($X82&lt;=0.15,"Mittel","Hoch")))</f>
        <v/>
      </c>
      <c r="AB82" s="13" t="n"/>
    </row>
    <row r="83">
      <c r="A83" s="4" t="n"/>
      <c r="B83" s="30" t="n"/>
      <c r="C83" s="4" t="n"/>
      <c r="D83" s="4" t="n"/>
      <c r="E83" s="6" t="n"/>
      <c r="F83" s="4" t="n"/>
      <c r="G83" s="4" t="n"/>
      <c r="H83" s="4" t="n"/>
      <c r="I83" s="7" t="n"/>
      <c r="J83" s="31" t="n"/>
      <c r="K83" s="35">
        <f>IF($A83="","",IFERROR(VLOOKUP($G83,'Übersicht'!$J$4:$K$19,2,FALSE),0))</f>
        <v/>
      </c>
      <c r="L83" s="36">
        <f>IF($A83="","",$J83*$K83)</f>
        <v/>
      </c>
      <c r="M83" s="34" t="n"/>
      <c r="N83" s="36">
        <f>IF($A83="","",$J83*$M83)</f>
        <v/>
      </c>
      <c r="O83" s="34" t="n"/>
      <c r="P83" s="36">
        <f>IF($A83="","",$J83*$O83)</f>
        <v/>
      </c>
      <c r="Q83" s="34" t="n"/>
      <c r="R83" s="36">
        <f>IF($A83="","",$J83*$Q83)</f>
        <v/>
      </c>
      <c r="S83" s="31" t="n"/>
      <c r="T83" s="31" t="n"/>
      <c r="U83" s="31" t="n"/>
      <c r="V83" s="36">
        <f>IF($A83="","",SUM($L83,$N83,$P83,$R83:$U83))</f>
        <v/>
      </c>
      <c r="W83" s="36">
        <f>IF($A83="","",SUM($J83,$V83))</f>
        <v/>
      </c>
      <c r="X83" s="35">
        <f>IF($A83="","",IFERROR($V83/$J83,0))</f>
        <v/>
      </c>
      <c r="Y83" s="31" t="n"/>
      <c r="Z83" s="36">
        <f>IF($A83="","",MAX(0,$W83-$Y83))</f>
        <v/>
      </c>
      <c r="AA83" s="16">
        <f>IF($A83="","",IF($X83&lt;=0.1,"Niedrig",IF($X83&lt;=0.15,"Mittel","Hoch")))</f>
        <v/>
      </c>
      <c r="AB83" s="13" t="n"/>
    </row>
    <row r="84">
      <c r="A84" s="4" t="n"/>
      <c r="B84" s="30" t="n"/>
      <c r="C84" s="4" t="n"/>
      <c r="D84" s="4" t="n"/>
      <c r="E84" s="6" t="n"/>
      <c r="F84" s="4" t="n"/>
      <c r="G84" s="4" t="n"/>
      <c r="H84" s="4" t="n"/>
      <c r="I84" s="7" t="n"/>
      <c r="J84" s="31" t="n"/>
      <c r="K84" s="32">
        <f>IF($A84="","",IFERROR(VLOOKUP($G84,'Übersicht'!$J$4:$K$19,2,FALSE),0))</f>
        <v/>
      </c>
      <c r="L84" s="33">
        <f>IF($A84="","",$J84*$K84)</f>
        <v/>
      </c>
      <c r="M84" s="34" t="n"/>
      <c r="N84" s="33">
        <f>IF($A84="","",$J84*$M84)</f>
        <v/>
      </c>
      <c r="O84" s="34" t="n"/>
      <c r="P84" s="33">
        <f>IF($A84="","",$J84*$O84)</f>
        <v/>
      </c>
      <c r="Q84" s="34" t="n"/>
      <c r="R84" s="33">
        <f>IF($A84="","",$J84*$Q84)</f>
        <v/>
      </c>
      <c r="S84" s="31" t="n"/>
      <c r="T84" s="31" t="n"/>
      <c r="U84" s="31" t="n"/>
      <c r="V84" s="33">
        <f>IF($A84="","",SUM($L84,$N84,$P84,$R84:$U84))</f>
        <v/>
      </c>
      <c r="W84" s="33">
        <f>IF($A84="","",SUM($J84,$V84))</f>
        <v/>
      </c>
      <c r="X84" s="32">
        <f>IF($A84="","",IFERROR($V84/$J84,0))</f>
        <v/>
      </c>
      <c r="Y84" s="31" t="n"/>
      <c r="Z84" s="33">
        <f>IF($A84="","",MAX(0,$W84-$Y84))</f>
        <v/>
      </c>
      <c r="AA84" s="12">
        <f>IF($A84="","",IF($X84&lt;=0.1,"Niedrig",IF($X84&lt;=0.15,"Mittel","Hoch")))</f>
        <v/>
      </c>
      <c r="AB84" s="13" t="n"/>
    </row>
    <row r="85">
      <c r="A85" s="4" t="n"/>
      <c r="B85" s="30" t="n"/>
      <c r="C85" s="4" t="n"/>
      <c r="D85" s="4" t="n"/>
      <c r="E85" s="6" t="n"/>
      <c r="F85" s="4" t="n"/>
      <c r="G85" s="4" t="n"/>
      <c r="H85" s="4" t="n"/>
      <c r="I85" s="7" t="n"/>
      <c r="J85" s="31" t="n"/>
      <c r="K85" s="35">
        <f>IF($A85="","",IFERROR(VLOOKUP($G85,'Übersicht'!$J$4:$K$19,2,FALSE),0))</f>
        <v/>
      </c>
      <c r="L85" s="36">
        <f>IF($A85="","",$J85*$K85)</f>
        <v/>
      </c>
      <c r="M85" s="34" t="n"/>
      <c r="N85" s="36">
        <f>IF($A85="","",$J85*$M85)</f>
        <v/>
      </c>
      <c r="O85" s="34" t="n"/>
      <c r="P85" s="36">
        <f>IF($A85="","",$J85*$O85)</f>
        <v/>
      </c>
      <c r="Q85" s="34" t="n"/>
      <c r="R85" s="36">
        <f>IF($A85="","",$J85*$Q85)</f>
        <v/>
      </c>
      <c r="S85" s="31" t="n"/>
      <c r="T85" s="31" t="n"/>
      <c r="U85" s="31" t="n"/>
      <c r="V85" s="36">
        <f>IF($A85="","",SUM($L85,$N85,$P85,$R85:$U85))</f>
        <v/>
      </c>
      <c r="W85" s="36">
        <f>IF($A85="","",SUM($J85,$V85))</f>
        <v/>
      </c>
      <c r="X85" s="35">
        <f>IF($A85="","",IFERROR($V85/$J85,0))</f>
        <v/>
      </c>
      <c r="Y85" s="31" t="n"/>
      <c r="Z85" s="36">
        <f>IF($A85="","",MAX(0,$W85-$Y85))</f>
        <v/>
      </c>
      <c r="AA85" s="16">
        <f>IF($A85="","",IF($X85&lt;=0.1,"Niedrig",IF($X85&lt;=0.15,"Mittel","Hoch")))</f>
        <v/>
      </c>
      <c r="AB85" s="13" t="n"/>
    </row>
    <row r="86">
      <c r="A86" s="4" t="n"/>
      <c r="B86" s="30" t="n"/>
      <c r="C86" s="4" t="n"/>
      <c r="D86" s="4" t="n"/>
      <c r="E86" s="6" t="n"/>
      <c r="F86" s="4" t="n"/>
      <c r="G86" s="4" t="n"/>
      <c r="H86" s="4" t="n"/>
      <c r="I86" s="7" t="n"/>
      <c r="J86" s="31" t="n"/>
      <c r="K86" s="32">
        <f>IF($A86="","",IFERROR(VLOOKUP($G86,'Übersicht'!$J$4:$K$19,2,FALSE),0))</f>
        <v/>
      </c>
      <c r="L86" s="33">
        <f>IF($A86="","",$J86*$K86)</f>
        <v/>
      </c>
      <c r="M86" s="34" t="n"/>
      <c r="N86" s="33">
        <f>IF($A86="","",$J86*$M86)</f>
        <v/>
      </c>
      <c r="O86" s="34" t="n"/>
      <c r="P86" s="33">
        <f>IF($A86="","",$J86*$O86)</f>
        <v/>
      </c>
      <c r="Q86" s="34" t="n"/>
      <c r="R86" s="33">
        <f>IF($A86="","",$J86*$Q86)</f>
        <v/>
      </c>
      <c r="S86" s="31" t="n"/>
      <c r="T86" s="31" t="n"/>
      <c r="U86" s="31" t="n"/>
      <c r="V86" s="33">
        <f>IF($A86="","",SUM($L86,$N86,$P86,$R86:$U86))</f>
        <v/>
      </c>
      <c r="W86" s="33">
        <f>IF($A86="","",SUM($J86,$V86))</f>
        <v/>
      </c>
      <c r="X86" s="32">
        <f>IF($A86="","",IFERROR($V86/$J86,0))</f>
        <v/>
      </c>
      <c r="Y86" s="31" t="n"/>
      <c r="Z86" s="33">
        <f>IF($A86="","",MAX(0,$W86-$Y86))</f>
        <v/>
      </c>
      <c r="AA86" s="12">
        <f>IF($A86="","",IF($X86&lt;=0.1,"Niedrig",IF($X86&lt;=0.15,"Mittel","Hoch")))</f>
        <v/>
      </c>
      <c r="AB86" s="13" t="n"/>
    </row>
    <row r="87">
      <c r="A87" s="4" t="n"/>
      <c r="B87" s="30" t="n"/>
      <c r="C87" s="4" t="n"/>
      <c r="D87" s="4" t="n"/>
      <c r="E87" s="6" t="n"/>
      <c r="F87" s="4" t="n"/>
      <c r="G87" s="4" t="n"/>
      <c r="H87" s="4" t="n"/>
      <c r="I87" s="7" t="n"/>
      <c r="J87" s="31" t="n"/>
      <c r="K87" s="35">
        <f>IF($A87="","",IFERROR(VLOOKUP($G87,'Übersicht'!$J$4:$K$19,2,FALSE),0))</f>
        <v/>
      </c>
      <c r="L87" s="36">
        <f>IF($A87="","",$J87*$K87)</f>
        <v/>
      </c>
      <c r="M87" s="34" t="n"/>
      <c r="N87" s="36">
        <f>IF($A87="","",$J87*$M87)</f>
        <v/>
      </c>
      <c r="O87" s="34" t="n"/>
      <c r="P87" s="36">
        <f>IF($A87="","",$J87*$O87)</f>
        <v/>
      </c>
      <c r="Q87" s="34" t="n"/>
      <c r="R87" s="36">
        <f>IF($A87="","",$J87*$Q87)</f>
        <v/>
      </c>
      <c r="S87" s="31" t="n"/>
      <c r="T87" s="31" t="n"/>
      <c r="U87" s="31" t="n"/>
      <c r="V87" s="36">
        <f>IF($A87="","",SUM($L87,$N87,$P87,$R87:$U87))</f>
        <v/>
      </c>
      <c r="W87" s="36">
        <f>IF($A87="","",SUM($J87,$V87))</f>
        <v/>
      </c>
      <c r="X87" s="35">
        <f>IF($A87="","",IFERROR($V87/$J87,0))</f>
        <v/>
      </c>
      <c r="Y87" s="31" t="n"/>
      <c r="Z87" s="36">
        <f>IF($A87="","",MAX(0,$W87-$Y87))</f>
        <v/>
      </c>
      <c r="AA87" s="16">
        <f>IF($A87="","",IF($X87&lt;=0.1,"Niedrig",IF($X87&lt;=0.15,"Mittel","Hoch")))</f>
        <v/>
      </c>
      <c r="AB87" s="13" t="n"/>
    </row>
    <row r="88">
      <c r="A88" s="4" t="n"/>
      <c r="B88" s="30" t="n"/>
      <c r="C88" s="4" t="n"/>
      <c r="D88" s="4" t="n"/>
      <c r="E88" s="6" t="n"/>
      <c r="F88" s="4" t="n"/>
      <c r="G88" s="4" t="n"/>
      <c r="H88" s="4" t="n"/>
      <c r="I88" s="7" t="n"/>
      <c r="J88" s="31" t="n"/>
      <c r="K88" s="32">
        <f>IF($A88="","",IFERROR(VLOOKUP($G88,'Übersicht'!$J$4:$K$19,2,FALSE),0))</f>
        <v/>
      </c>
      <c r="L88" s="33">
        <f>IF($A88="","",$J88*$K88)</f>
        <v/>
      </c>
      <c r="M88" s="34" t="n"/>
      <c r="N88" s="33">
        <f>IF($A88="","",$J88*$M88)</f>
        <v/>
      </c>
      <c r="O88" s="34" t="n"/>
      <c r="P88" s="33">
        <f>IF($A88="","",$J88*$O88)</f>
        <v/>
      </c>
      <c r="Q88" s="34" t="n"/>
      <c r="R88" s="33">
        <f>IF($A88="","",$J88*$Q88)</f>
        <v/>
      </c>
      <c r="S88" s="31" t="n"/>
      <c r="T88" s="31" t="n"/>
      <c r="U88" s="31" t="n"/>
      <c r="V88" s="33">
        <f>IF($A88="","",SUM($L88,$N88,$P88,$R88:$U88))</f>
        <v/>
      </c>
      <c r="W88" s="33">
        <f>IF($A88="","",SUM($J88,$V88))</f>
        <v/>
      </c>
      <c r="X88" s="32">
        <f>IF($A88="","",IFERROR($V88/$J88,0))</f>
        <v/>
      </c>
      <c r="Y88" s="31" t="n"/>
      <c r="Z88" s="33">
        <f>IF($A88="","",MAX(0,$W88-$Y88))</f>
        <v/>
      </c>
      <c r="AA88" s="12">
        <f>IF($A88="","",IF($X88&lt;=0.1,"Niedrig",IF($X88&lt;=0.15,"Mittel","Hoch")))</f>
        <v/>
      </c>
      <c r="AB88" s="13" t="n"/>
    </row>
    <row r="89">
      <c r="A89" s="4" t="n"/>
      <c r="B89" s="30" t="n"/>
      <c r="C89" s="4" t="n"/>
      <c r="D89" s="4" t="n"/>
      <c r="E89" s="6" t="n"/>
      <c r="F89" s="4" t="n"/>
      <c r="G89" s="4" t="n"/>
      <c r="H89" s="4" t="n"/>
      <c r="I89" s="7" t="n"/>
      <c r="J89" s="31" t="n"/>
      <c r="K89" s="35">
        <f>IF($A89="","",IFERROR(VLOOKUP($G89,'Übersicht'!$J$4:$K$19,2,FALSE),0))</f>
        <v/>
      </c>
      <c r="L89" s="36">
        <f>IF($A89="","",$J89*$K89)</f>
        <v/>
      </c>
      <c r="M89" s="34" t="n"/>
      <c r="N89" s="36">
        <f>IF($A89="","",$J89*$M89)</f>
        <v/>
      </c>
      <c r="O89" s="34" t="n"/>
      <c r="P89" s="36">
        <f>IF($A89="","",$J89*$O89)</f>
        <v/>
      </c>
      <c r="Q89" s="34" t="n"/>
      <c r="R89" s="36">
        <f>IF($A89="","",$J89*$Q89)</f>
        <v/>
      </c>
      <c r="S89" s="31" t="n"/>
      <c r="T89" s="31" t="n"/>
      <c r="U89" s="31" t="n"/>
      <c r="V89" s="36">
        <f>IF($A89="","",SUM($L89,$N89,$P89,$R89:$U89))</f>
        <v/>
      </c>
      <c r="W89" s="36">
        <f>IF($A89="","",SUM($J89,$V89))</f>
        <v/>
      </c>
      <c r="X89" s="35">
        <f>IF($A89="","",IFERROR($V89/$J89,0))</f>
        <v/>
      </c>
      <c r="Y89" s="31" t="n"/>
      <c r="Z89" s="36">
        <f>IF($A89="","",MAX(0,$W89-$Y89))</f>
        <v/>
      </c>
      <c r="AA89" s="16">
        <f>IF($A89="","",IF($X89&lt;=0.1,"Niedrig",IF($X89&lt;=0.15,"Mittel","Hoch")))</f>
        <v/>
      </c>
      <c r="AB89" s="13" t="n"/>
    </row>
    <row r="90">
      <c r="A90" s="4" t="n"/>
      <c r="B90" s="30" t="n"/>
      <c r="C90" s="4" t="n"/>
      <c r="D90" s="4" t="n"/>
      <c r="E90" s="6" t="n"/>
      <c r="F90" s="4" t="n"/>
      <c r="G90" s="4" t="n"/>
      <c r="H90" s="4" t="n"/>
      <c r="I90" s="7" t="n"/>
      <c r="J90" s="31" t="n"/>
      <c r="K90" s="32">
        <f>IF($A90="","",IFERROR(VLOOKUP($G90,'Übersicht'!$J$4:$K$19,2,FALSE),0))</f>
        <v/>
      </c>
      <c r="L90" s="33">
        <f>IF($A90="","",$J90*$K90)</f>
        <v/>
      </c>
      <c r="M90" s="34" t="n"/>
      <c r="N90" s="33">
        <f>IF($A90="","",$J90*$M90)</f>
        <v/>
      </c>
      <c r="O90" s="34" t="n"/>
      <c r="P90" s="33">
        <f>IF($A90="","",$J90*$O90)</f>
        <v/>
      </c>
      <c r="Q90" s="34" t="n"/>
      <c r="R90" s="33">
        <f>IF($A90="","",$J90*$Q90)</f>
        <v/>
      </c>
      <c r="S90" s="31" t="n"/>
      <c r="T90" s="31" t="n"/>
      <c r="U90" s="31" t="n"/>
      <c r="V90" s="33">
        <f>IF($A90="","",SUM($L90,$N90,$P90,$R90:$U90))</f>
        <v/>
      </c>
      <c r="W90" s="33">
        <f>IF($A90="","",SUM($J90,$V90))</f>
        <v/>
      </c>
      <c r="X90" s="32">
        <f>IF($A90="","",IFERROR($V90/$J90,0))</f>
        <v/>
      </c>
      <c r="Y90" s="31" t="n"/>
      <c r="Z90" s="33">
        <f>IF($A90="","",MAX(0,$W90-$Y90))</f>
        <v/>
      </c>
      <c r="AA90" s="12">
        <f>IF($A90="","",IF($X90&lt;=0.1,"Niedrig",IF($X90&lt;=0.15,"Mittel","Hoch")))</f>
        <v/>
      </c>
      <c r="AB90" s="13" t="n"/>
    </row>
    <row r="91">
      <c r="A91" s="4" t="n"/>
      <c r="B91" s="30" t="n"/>
      <c r="C91" s="4" t="n"/>
      <c r="D91" s="4" t="n"/>
      <c r="E91" s="6" t="n"/>
      <c r="F91" s="4" t="n"/>
      <c r="G91" s="4" t="n"/>
      <c r="H91" s="4" t="n"/>
      <c r="I91" s="7" t="n"/>
      <c r="J91" s="31" t="n"/>
      <c r="K91" s="35">
        <f>IF($A91="","",IFERROR(VLOOKUP($G91,'Übersicht'!$J$4:$K$19,2,FALSE),0))</f>
        <v/>
      </c>
      <c r="L91" s="36">
        <f>IF($A91="","",$J91*$K91)</f>
        <v/>
      </c>
      <c r="M91" s="34" t="n"/>
      <c r="N91" s="36">
        <f>IF($A91="","",$J91*$M91)</f>
        <v/>
      </c>
      <c r="O91" s="34" t="n"/>
      <c r="P91" s="36">
        <f>IF($A91="","",$J91*$O91)</f>
        <v/>
      </c>
      <c r="Q91" s="34" t="n"/>
      <c r="R91" s="36">
        <f>IF($A91="","",$J91*$Q91)</f>
        <v/>
      </c>
      <c r="S91" s="31" t="n"/>
      <c r="T91" s="31" t="n"/>
      <c r="U91" s="31" t="n"/>
      <c r="V91" s="36">
        <f>IF($A91="","",SUM($L91,$N91,$P91,$R91:$U91))</f>
        <v/>
      </c>
      <c r="W91" s="36">
        <f>IF($A91="","",SUM($J91,$V91))</f>
        <v/>
      </c>
      <c r="X91" s="35">
        <f>IF($A91="","",IFERROR($V91/$J91,0))</f>
        <v/>
      </c>
      <c r="Y91" s="31" t="n"/>
      <c r="Z91" s="36">
        <f>IF($A91="","",MAX(0,$W91-$Y91))</f>
        <v/>
      </c>
      <c r="AA91" s="16">
        <f>IF($A91="","",IF($X91&lt;=0.1,"Niedrig",IF($X91&lt;=0.15,"Mittel","Hoch")))</f>
        <v/>
      </c>
      <c r="AB91" s="13" t="n"/>
    </row>
    <row r="92">
      <c r="A92" s="4" t="n"/>
      <c r="B92" s="30" t="n"/>
      <c r="C92" s="4" t="n"/>
      <c r="D92" s="4" t="n"/>
      <c r="E92" s="6" t="n"/>
      <c r="F92" s="4" t="n"/>
      <c r="G92" s="4" t="n"/>
      <c r="H92" s="4" t="n"/>
      <c r="I92" s="7" t="n"/>
      <c r="J92" s="31" t="n"/>
      <c r="K92" s="32">
        <f>IF($A92="","",IFERROR(VLOOKUP($G92,'Übersicht'!$J$4:$K$19,2,FALSE),0))</f>
        <v/>
      </c>
      <c r="L92" s="33">
        <f>IF($A92="","",$J92*$K92)</f>
        <v/>
      </c>
      <c r="M92" s="34" t="n"/>
      <c r="N92" s="33">
        <f>IF($A92="","",$J92*$M92)</f>
        <v/>
      </c>
      <c r="O92" s="34" t="n"/>
      <c r="P92" s="33">
        <f>IF($A92="","",$J92*$O92)</f>
        <v/>
      </c>
      <c r="Q92" s="34" t="n"/>
      <c r="R92" s="33">
        <f>IF($A92="","",$J92*$Q92)</f>
        <v/>
      </c>
      <c r="S92" s="31" t="n"/>
      <c r="T92" s="31" t="n"/>
      <c r="U92" s="31" t="n"/>
      <c r="V92" s="33">
        <f>IF($A92="","",SUM($L92,$N92,$P92,$R92:$U92))</f>
        <v/>
      </c>
      <c r="W92" s="33">
        <f>IF($A92="","",SUM($J92,$V92))</f>
        <v/>
      </c>
      <c r="X92" s="32">
        <f>IF($A92="","",IFERROR($V92/$J92,0))</f>
        <v/>
      </c>
      <c r="Y92" s="31" t="n"/>
      <c r="Z92" s="33">
        <f>IF($A92="","",MAX(0,$W92-$Y92))</f>
        <v/>
      </c>
      <c r="AA92" s="12">
        <f>IF($A92="","",IF($X92&lt;=0.1,"Niedrig",IF($X92&lt;=0.15,"Mittel","Hoch")))</f>
        <v/>
      </c>
      <c r="AB92" s="13" t="n"/>
    </row>
    <row r="93">
      <c r="A93" s="4" t="n"/>
      <c r="B93" s="30" t="n"/>
      <c r="C93" s="4" t="n"/>
      <c r="D93" s="4" t="n"/>
      <c r="E93" s="6" t="n"/>
      <c r="F93" s="4" t="n"/>
      <c r="G93" s="4" t="n"/>
      <c r="H93" s="4" t="n"/>
      <c r="I93" s="7" t="n"/>
      <c r="J93" s="31" t="n"/>
      <c r="K93" s="35">
        <f>IF($A93="","",IFERROR(VLOOKUP($G93,'Übersicht'!$J$4:$K$19,2,FALSE),0))</f>
        <v/>
      </c>
      <c r="L93" s="36">
        <f>IF($A93="","",$J93*$K93)</f>
        <v/>
      </c>
      <c r="M93" s="34" t="n"/>
      <c r="N93" s="36">
        <f>IF($A93="","",$J93*$M93)</f>
        <v/>
      </c>
      <c r="O93" s="34" t="n"/>
      <c r="P93" s="36">
        <f>IF($A93="","",$J93*$O93)</f>
        <v/>
      </c>
      <c r="Q93" s="34" t="n"/>
      <c r="R93" s="36">
        <f>IF($A93="","",$J93*$Q93)</f>
        <v/>
      </c>
      <c r="S93" s="31" t="n"/>
      <c r="T93" s="31" t="n"/>
      <c r="U93" s="31" t="n"/>
      <c r="V93" s="36">
        <f>IF($A93="","",SUM($L93,$N93,$P93,$R93:$U93))</f>
        <v/>
      </c>
      <c r="W93" s="36">
        <f>IF($A93="","",SUM($J93,$V93))</f>
        <v/>
      </c>
      <c r="X93" s="35">
        <f>IF($A93="","",IFERROR($V93/$J93,0))</f>
        <v/>
      </c>
      <c r="Y93" s="31" t="n"/>
      <c r="Z93" s="36">
        <f>IF($A93="","",MAX(0,$W93-$Y93))</f>
        <v/>
      </c>
      <c r="AA93" s="16">
        <f>IF($A93="","",IF($X93&lt;=0.1,"Niedrig",IF($X93&lt;=0.15,"Mittel","Hoch")))</f>
        <v/>
      </c>
      <c r="AB93" s="13" t="n"/>
    </row>
    <row r="94">
      <c r="A94" s="4" t="n"/>
      <c r="B94" s="30" t="n"/>
      <c r="C94" s="4" t="n"/>
      <c r="D94" s="4" t="n"/>
      <c r="E94" s="6" t="n"/>
      <c r="F94" s="4" t="n"/>
      <c r="G94" s="4" t="n"/>
      <c r="H94" s="4" t="n"/>
      <c r="I94" s="7" t="n"/>
      <c r="J94" s="31" t="n"/>
      <c r="K94" s="32">
        <f>IF($A94="","",IFERROR(VLOOKUP($G94,'Übersicht'!$J$4:$K$19,2,FALSE),0))</f>
        <v/>
      </c>
      <c r="L94" s="33">
        <f>IF($A94="","",$J94*$K94)</f>
        <v/>
      </c>
      <c r="M94" s="34" t="n"/>
      <c r="N94" s="33">
        <f>IF($A94="","",$J94*$M94)</f>
        <v/>
      </c>
      <c r="O94" s="34" t="n"/>
      <c r="P94" s="33">
        <f>IF($A94="","",$J94*$O94)</f>
        <v/>
      </c>
      <c r="Q94" s="34" t="n"/>
      <c r="R94" s="33">
        <f>IF($A94="","",$J94*$Q94)</f>
        <v/>
      </c>
      <c r="S94" s="31" t="n"/>
      <c r="T94" s="31" t="n"/>
      <c r="U94" s="31" t="n"/>
      <c r="V94" s="33">
        <f>IF($A94="","",SUM($L94,$N94,$P94,$R94:$U94))</f>
        <v/>
      </c>
      <c r="W94" s="33">
        <f>IF($A94="","",SUM($J94,$V94))</f>
        <v/>
      </c>
      <c r="X94" s="32">
        <f>IF($A94="","",IFERROR($V94/$J94,0))</f>
        <v/>
      </c>
      <c r="Y94" s="31" t="n"/>
      <c r="Z94" s="33">
        <f>IF($A94="","",MAX(0,$W94-$Y94))</f>
        <v/>
      </c>
      <c r="AA94" s="12">
        <f>IF($A94="","",IF($X94&lt;=0.1,"Niedrig",IF($X94&lt;=0.15,"Mittel","Hoch")))</f>
        <v/>
      </c>
      <c r="AB94" s="13" t="n"/>
    </row>
    <row r="95">
      <c r="A95" s="4" t="n"/>
      <c r="B95" s="30" t="n"/>
      <c r="C95" s="4" t="n"/>
      <c r="D95" s="4" t="n"/>
      <c r="E95" s="6" t="n"/>
      <c r="F95" s="4" t="n"/>
      <c r="G95" s="4" t="n"/>
      <c r="H95" s="4" t="n"/>
      <c r="I95" s="7" t="n"/>
      <c r="J95" s="31" t="n"/>
      <c r="K95" s="35">
        <f>IF($A95="","",IFERROR(VLOOKUP($G95,'Übersicht'!$J$4:$K$19,2,FALSE),0))</f>
        <v/>
      </c>
      <c r="L95" s="36">
        <f>IF($A95="","",$J95*$K95)</f>
        <v/>
      </c>
      <c r="M95" s="34" t="n"/>
      <c r="N95" s="36">
        <f>IF($A95="","",$J95*$M95)</f>
        <v/>
      </c>
      <c r="O95" s="34" t="n"/>
      <c r="P95" s="36">
        <f>IF($A95="","",$J95*$O95)</f>
        <v/>
      </c>
      <c r="Q95" s="34" t="n"/>
      <c r="R95" s="36">
        <f>IF($A95="","",$J95*$Q95)</f>
        <v/>
      </c>
      <c r="S95" s="31" t="n"/>
      <c r="T95" s="31" t="n"/>
      <c r="U95" s="31" t="n"/>
      <c r="V95" s="36">
        <f>IF($A95="","",SUM($L95,$N95,$P95,$R95:$U95))</f>
        <v/>
      </c>
      <c r="W95" s="36">
        <f>IF($A95="","",SUM($J95,$V95))</f>
        <v/>
      </c>
      <c r="X95" s="35">
        <f>IF($A95="","",IFERROR($V95/$J95,0))</f>
        <v/>
      </c>
      <c r="Y95" s="31" t="n"/>
      <c r="Z95" s="36">
        <f>IF($A95="","",MAX(0,$W95-$Y95))</f>
        <v/>
      </c>
      <c r="AA95" s="16">
        <f>IF($A95="","",IF($X95&lt;=0.1,"Niedrig",IF($X95&lt;=0.15,"Mittel","Hoch")))</f>
        <v/>
      </c>
      <c r="AB95" s="13" t="n"/>
    </row>
    <row r="96">
      <c r="A96" s="4" t="n"/>
      <c r="B96" s="30" t="n"/>
      <c r="C96" s="4" t="n"/>
      <c r="D96" s="4" t="n"/>
      <c r="E96" s="6" t="n"/>
      <c r="F96" s="4" t="n"/>
      <c r="G96" s="4" t="n"/>
      <c r="H96" s="4" t="n"/>
      <c r="I96" s="7" t="n"/>
      <c r="J96" s="31" t="n"/>
      <c r="K96" s="32">
        <f>IF($A96="","",IFERROR(VLOOKUP($G96,'Übersicht'!$J$4:$K$19,2,FALSE),0))</f>
        <v/>
      </c>
      <c r="L96" s="33">
        <f>IF($A96="","",$J96*$K96)</f>
        <v/>
      </c>
      <c r="M96" s="34" t="n"/>
      <c r="N96" s="33">
        <f>IF($A96="","",$J96*$M96)</f>
        <v/>
      </c>
      <c r="O96" s="34" t="n"/>
      <c r="P96" s="33">
        <f>IF($A96="","",$J96*$O96)</f>
        <v/>
      </c>
      <c r="Q96" s="34" t="n"/>
      <c r="R96" s="33">
        <f>IF($A96="","",$J96*$Q96)</f>
        <v/>
      </c>
      <c r="S96" s="31" t="n"/>
      <c r="T96" s="31" t="n"/>
      <c r="U96" s="31" t="n"/>
      <c r="V96" s="33">
        <f>IF($A96="","",SUM($L96,$N96,$P96,$R96:$U96))</f>
        <v/>
      </c>
      <c r="W96" s="33">
        <f>IF($A96="","",SUM($J96,$V96))</f>
        <v/>
      </c>
      <c r="X96" s="32">
        <f>IF($A96="","",IFERROR($V96/$J96,0))</f>
        <v/>
      </c>
      <c r="Y96" s="31" t="n"/>
      <c r="Z96" s="33">
        <f>IF($A96="","",MAX(0,$W96-$Y96))</f>
        <v/>
      </c>
      <c r="AA96" s="12">
        <f>IF($A96="","",IF($X96&lt;=0.1,"Niedrig",IF($X96&lt;=0.15,"Mittel","Hoch")))</f>
        <v/>
      </c>
      <c r="AB96" s="13" t="n"/>
    </row>
    <row r="97">
      <c r="A97" s="4" t="n"/>
      <c r="B97" s="30" t="n"/>
      <c r="C97" s="4" t="n"/>
      <c r="D97" s="4" t="n"/>
      <c r="E97" s="6" t="n"/>
      <c r="F97" s="4" t="n"/>
      <c r="G97" s="4" t="n"/>
      <c r="H97" s="4" t="n"/>
      <c r="I97" s="7" t="n"/>
      <c r="J97" s="31" t="n"/>
      <c r="K97" s="35">
        <f>IF($A97="","",IFERROR(VLOOKUP($G97,'Übersicht'!$J$4:$K$19,2,FALSE),0))</f>
        <v/>
      </c>
      <c r="L97" s="36">
        <f>IF($A97="","",$J97*$K97)</f>
        <v/>
      </c>
      <c r="M97" s="34" t="n"/>
      <c r="N97" s="36">
        <f>IF($A97="","",$J97*$M97)</f>
        <v/>
      </c>
      <c r="O97" s="34" t="n"/>
      <c r="P97" s="36">
        <f>IF($A97="","",$J97*$O97)</f>
        <v/>
      </c>
      <c r="Q97" s="34" t="n"/>
      <c r="R97" s="36">
        <f>IF($A97="","",$J97*$Q97)</f>
        <v/>
      </c>
      <c r="S97" s="31" t="n"/>
      <c r="T97" s="31" t="n"/>
      <c r="U97" s="31" t="n"/>
      <c r="V97" s="36">
        <f>IF($A97="","",SUM($L97,$N97,$P97,$R97:$U97))</f>
        <v/>
      </c>
      <c r="W97" s="36">
        <f>IF($A97="","",SUM($J97,$V97))</f>
        <v/>
      </c>
      <c r="X97" s="35">
        <f>IF($A97="","",IFERROR($V97/$J97,0))</f>
        <v/>
      </c>
      <c r="Y97" s="31" t="n"/>
      <c r="Z97" s="36">
        <f>IF($A97="","",MAX(0,$W97-$Y97))</f>
        <v/>
      </c>
      <c r="AA97" s="16">
        <f>IF($A97="","",IF($X97&lt;=0.1,"Niedrig",IF($X97&lt;=0.15,"Mittel","Hoch")))</f>
        <v/>
      </c>
      <c r="AB97" s="13" t="n"/>
    </row>
    <row r="98">
      <c r="A98" s="4" t="n"/>
      <c r="B98" s="30" t="n"/>
      <c r="C98" s="4" t="n"/>
      <c r="D98" s="4" t="n"/>
      <c r="E98" s="6" t="n"/>
      <c r="F98" s="4" t="n"/>
      <c r="G98" s="4" t="n"/>
      <c r="H98" s="4" t="n"/>
      <c r="I98" s="7" t="n"/>
      <c r="J98" s="31" t="n"/>
      <c r="K98" s="32">
        <f>IF($A98="","",IFERROR(VLOOKUP($G98,'Übersicht'!$J$4:$K$19,2,FALSE),0))</f>
        <v/>
      </c>
      <c r="L98" s="33">
        <f>IF($A98="","",$J98*$K98)</f>
        <v/>
      </c>
      <c r="M98" s="34" t="n"/>
      <c r="N98" s="33">
        <f>IF($A98="","",$J98*$M98)</f>
        <v/>
      </c>
      <c r="O98" s="34" t="n"/>
      <c r="P98" s="33">
        <f>IF($A98="","",$J98*$O98)</f>
        <v/>
      </c>
      <c r="Q98" s="34" t="n"/>
      <c r="R98" s="33">
        <f>IF($A98="","",$J98*$Q98)</f>
        <v/>
      </c>
      <c r="S98" s="31" t="n"/>
      <c r="T98" s="31" t="n"/>
      <c r="U98" s="31" t="n"/>
      <c r="V98" s="33">
        <f>IF($A98="","",SUM($L98,$N98,$P98,$R98:$U98))</f>
        <v/>
      </c>
      <c r="W98" s="33">
        <f>IF($A98="","",SUM($J98,$V98))</f>
        <v/>
      </c>
      <c r="X98" s="32">
        <f>IF($A98="","",IFERROR($V98/$J98,0))</f>
        <v/>
      </c>
      <c r="Y98" s="31" t="n"/>
      <c r="Z98" s="33">
        <f>IF($A98="","",MAX(0,$W98-$Y98))</f>
        <v/>
      </c>
      <c r="AA98" s="12">
        <f>IF($A98="","",IF($X98&lt;=0.1,"Niedrig",IF($X98&lt;=0.15,"Mittel","Hoch")))</f>
        <v/>
      </c>
      <c r="AB98" s="13" t="n"/>
    </row>
    <row r="99">
      <c r="A99" s="4" t="n"/>
      <c r="B99" s="30" t="n"/>
      <c r="C99" s="4" t="n"/>
      <c r="D99" s="4" t="n"/>
      <c r="E99" s="6" t="n"/>
      <c r="F99" s="4" t="n"/>
      <c r="G99" s="4" t="n"/>
      <c r="H99" s="4" t="n"/>
      <c r="I99" s="7" t="n"/>
      <c r="J99" s="31" t="n"/>
      <c r="K99" s="35">
        <f>IF($A99="","",IFERROR(VLOOKUP($G99,'Übersicht'!$J$4:$K$19,2,FALSE),0))</f>
        <v/>
      </c>
      <c r="L99" s="36">
        <f>IF($A99="","",$J99*$K99)</f>
        <v/>
      </c>
      <c r="M99" s="34" t="n"/>
      <c r="N99" s="36">
        <f>IF($A99="","",$J99*$M99)</f>
        <v/>
      </c>
      <c r="O99" s="34" t="n"/>
      <c r="P99" s="36">
        <f>IF($A99="","",$J99*$O99)</f>
        <v/>
      </c>
      <c r="Q99" s="34" t="n"/>
      <c r="R99" s="36">
        <f>IF($A99="","",$J99*$Q99)</f>
        <v/>
      </c>
      <c r="S99" s="31" t="n"/>
      <c r="T99" s="31" t="n"/>
      <c r="U99" s="31" t="n"/>
      <c r="V99" s="36">
        <f>IF($A99="","",SUM($L99,$N99,$P99,$R99:$U99))</f>
        <v/>
      </c>
      <c r="W99" s="36">
        <f>IF($A99="","",SUM($J99,$V99))</f>
        <v/>
      </c>
      <c r="X99" s="35">
        <f>IF($A99="","",IFERROR($V99/$J99,0))</f>
        <v/>
      </c>
      <c r="Y99" s="31" t="n"/>
      <c r="Z99" s="36">
        <f>IF($A99="","",MAX(0,$W99-$Y99))</f>
        <v/>
      </c>
      <c r="AA99" s="16">
        <f>IF($A99="","",IF($X99&lt;=0.1,"Niedrig",IF($X99&lt;=0.15,"Mittel","Hoch")))</f>
        <v/>
      </c>
      <c r="AB99" s="13" t="n"/>
    </row>
    <row r="100">
      <c r="A100" s="4" t="n"/>
      <c r="B100" s="30" t="n"/>
      <c r="C100" s="4" t="n"/>
      <c r="D100" s="4" t="n"/>
      <c r="E100" s="6" t="n"/>
      <c r="F100" s="4" t="n"/>
      <c r="G100" s="4" t="n"/>
      <c r="H100" s="4" t="n"/>
      <c r="I100" s="7" t="n"/>
      <c r="J100" s="31" t="n"/>
      <c r="K100" s="32">
        <f>IF($A100="","",IFERROR(VLOOKUP($G100,'Übersicht'!$J$4:$K$19,2,FALSE),0))</f>
        <v/>
      </c>
      <c r="L100" s="33">
        <f>IF($A100="","",$J100*$K100)</f>
        <v/>
      </c>
      <c r="M100" s="34" t="n"/>
      <c r="N100" s="33">
        <f>IF($A100="","",$J100*$M100)</f>
        <v/>
      </c>
      <c r="O100" s="34" t="n"/>
      <c r="P100" s="33">
        <f>IF($A100="","",$J100*$O100)</f>
        <v/>
      </c>
      <c r="Q100" s="34" t="n"/>
      <c r="R100" s="33">
        <f>IF($A100="","",$J100*$Q100)</f>
        <v/>
      </c>
      <c r="S100" s="31" t="n"/>
      <c r="T100" s="31" t="n"/>
      <c r="U100" s="31" t="n"/>
      <c r="V100" s="33">
        <f>IF($A100="","",SUM($L100,$N100,$P100,$R100:$U100))</f>
        <v/>
      </c>
      <c r="W100" s="33">
        <f>IF($A100="","",SUM($J100,$V100))</f>
        <v/>
      </c>
      <c r="X100" s="32">
        <f>IF($A100="","",IFERROR($V100/$J100,0))</f>
        <v/>
      </c>
      <c r="Y100" s="31" t="n"/>
      <c r="Z100" s="33">
        <f>IF($A100="","",MAX(0,$W100-$Y100))</f>
        <v/>
      </c>
      <c r="AA100" s="12">
        <f>IF($A100="","",IF($X100&lt;=0.1,"Niedrig",IF($X100&lt;=0.15,"Mittel","Hoch")))</f>
        <v/>
      </c>
      <c r="AB100" s="13" t="n"/>
    </row>
    <row r="101">
      <c r="A101" s="4" t="n"/>
      <c r="B101" s="30" t="n"/>
      <c r="C101" s="4" t="n"/>
      <c r="D101" s="4" t="n"/>
      <c r="E101" s="6" t="n"/>
      <c r="F101" s="4" t="n"/>
      <c r="G101" s="4" t="n"/>
      <c r="H101" s="4" t="n"/>
      <c r="I101" s="7" t="n"/>
      <c r="J101" s="31" t="n"/>
      <c r="K101" s="35">
        <f>IF($A101="","",IFERROR(VLOOKUP($G101,'Übersicht'!$J$4:$K$19,2,FALSE),0))</f>
        <v/>
      </c>
      <c r="L101" s="36">
        <f>IF($A101="","",$J101*$K101)</f>
        <v/>
      </c>
      <c r="M101" s="34" t="n"/>
      <c r="N101" s="36">
        <f>IF($A101="","",$J101*$M101)</f>
        <v/>
      </c>
      <c r="O101" s="34" t="n"/>
      <c r="P101" s="36">
        <f>IF($A101="","",$J101*$O101)</f>
        <v/>
      </c>
      <c r="Q101" s="34" t="n"/>
      <c r="R101" s="36">
        <f>IF($A101="","",$J101*$Q101)</f>
        <v/>
      </c>
      <c r="S101" s="31" t="n"/>
      <c r="T101" s="31" t="n"/>
      <c r="U101" s="31" t="n"/>
      <c r="V101" s="36">
        <f>IF($A101="","",SUM($L101,$N101,$P101,$R101:$U101))</f>
        <v/>
      </c>
      <c r="W101" s="36">
        <f>IF($A101="","",SUM($J101,$V101))</f>
        <v/>
      </c>
      <c r="X101" s="35">
        <f>IF($A101="","",IFERROR($V101/$J101,0))</f>
        <v/>
      </c>
      <c r="Y101" s="31" t="n"/>
      <c r="Z101" s="36">
        <f>IF($A101="","",MAX(0,$W101-$Y101))</f>
        <v/>
      </c>
      <c r="AA101" s="16">
        <f>IF($A101="","",IF($X101&lt;=0.1,"Niedrig",IF($X101&lt;=0.15,"Mittel","Hoch")))</f>
        <v/>
      </c>
      <c r="AB101" s="13" t="n"/>
    </row>
    <row r="102">
      <c r="A102" s="4" t="n"/>
      <c r="B102" s="30" t="n"/>
      <c r="C102" s="4" t="n"/>
      <c r="D102" s="4" t="n"/>
      <c r="E102" s="6" t="n"/>
      <c r="F102" s="4" t="n"/>
      <c r="G102" s="4" t="n"/>
      <c r="H102" s="4" t="n"/>
      <c r="I102" s="7" t="n"/>
      <c r="J102" s="31" t="n"/>
      <c r="K102" s="32">
        <f>IF($A102="","",IFERROR(VLOOKUP($G102,'Übersicht'!$J$4:$K$19,2,FALSE),0))</f>
        <v/>
      </c>
      <c r="L102" s="33">
        <f>IF($A102="","",$J102*$K102)</f>
        <v/>
      </c>
      <c r="M102" s="34" t="n"/>
      <c r="N102" s="33">
        <f>IF($A102="","",$J102*$M102)</f>
        <v/>
      </c>
      <c r="O102" s="34" t="n"/>
      <c r="P102" s="33">
        <f>IF($A102="","",$J102*$O102)</f>
        <v/>
      </c>
      <c r="Q102" s="34" t="n"/>
      <c r="R102" s="33">
        <f>IF($A102="","",$J102*$Q102)</f>
        <v/>
      </c>
      <c r="S102" s="31" t="n"/>
      <c r="T102" s="31" t="n"/>
      <c r="U102" s="31" t="n"/>
      <c r="V102" s="33">
        <f>IF($A102="","",SUM($L102,$N102,$P102,$R102:$U102))</f>
        <v/>
      </c>
      <c r="W102" s="33">
        <f>IF($A102="","",SUM($J102,$V102))</f>
        <v/>
      </c>
      <c r="X102" s="32">
        <f>IF($A102="","",IFERROR($V102/$J102,0))</f>
        <v/>
      </c>
      <c r="Y102" s="31" t="n"/>
      <c r="Z102" s="33">
        <f>IF($A102="","",MAX(0,$W102-$Y102))</f>
        <v/>
      </c>
      <c r="AA102" s="12">
        <f>IF($A102="","",IF($X102&lt;=0.1,"Niedrig",IF($X102&lt;=0.15,"Mittel","Hoch")))</f>
        <v/>
      </c>
      <c r="AB102" s="13" t="n"/>
    </row>
    <row r="103">
      <c r="A103" s="4" t="n"/>
      <c r="B103" s="30" t="n"/>
      <c r="C103" s="4" t="n"/>
      <c r="D103" s="4" t="n"/>
      <c r="E103" s="6" t="n"/>
      <c r="F103" s="4" t="n"/>
      <c r="G103" s="4" t="n"/>
      <c r="H103" s="4" t="n"/>
      <c r="I103" s="7" t="n"/>
      <c r="J103" s="31" t="n"/>
      <c r="K103" s="35">
        <f>IF($A103="","",IFERROR(VLOOKUP($G103,'Übersicht'!$J$4:$K$19,2,FALSE),0))</f>
        <v/>
      </c>
      <c r="L103" s="36">
        <f>IF($A103="","",$J103*$K103)</f>
        <v/>
      </c>
      <c r="M103" s="34" t="n"/>
      <c r="N103" s="36">
        <f>IF($A103="","",$J103*$M103)</f>
        <v/>
      </c>
      <c r="O103" s="34" t="n"/>
      <c r="P103" s="36">
        <f>IF($A103="","",$J103*$O103)</f>
        <v/>
      </c>
      <c r="Q103" s="34" t="n"/>
      <c r="R103" s="36">
        <f>IF($A103="","",$J103*$Q103)</f>
        <v/>
      </c>
      <c r="S103" s="31" t="n"/>
      <c r="T103" s="31" t="n"/>
      <c r="U103" s="31" t="n"/>
      <c r="V103" s="36">
        <f>IF($A103="","",SUM($L103,$N103,$P103,$R103:$U103))</f>
        <v/>
      </c>
      <c r="W103" s="36">
        <f>IF($A103="","",SUM($J103,$V103))</f>
        <v/>
      </c>
      <c r="X103" s="35">
        <f>IF($A103="","",IFERROR($V103/$J103,0))</f>
        <v/>
      </c>
      <c r="Y103" s="31" t="n"/>
      <c r="Z103" s="36">
        <f>IF($A103="","",MAX(0,$W103-$Y103))</f>
        <v/>
      </c>
      <c r="AA103" s="16">
        <f>IF($A103="","",IF($X103&lt;=0.1,"Niedrig",IF($X103&lt;=0.15,"Mittel","Hoch")))</f>
        <v/>
      </c>
      <c r="AB103" s="13" t="n"/>
    </row>
  </sheetData>
  <autoFilter ref="A3:AB103"/>
  <mergeCells count="1">
    <mergeCell ref="A1:AB1"/>
  </mergeCells>
  <conditionalFormatting sqref="X4:X103">
    <cfRule type="cellIs" priority="1" operator="greaterThan" dxfId="0">
      <formula>0.15</formula>
    </cfRule>
    <cfRule type="cellIs" priority="2" operator="lessThanOrEqual" dxfId="1">
      <formula>0.1</formula>
    </cfRule>
  </conditionalFormatting>
  <conditionalFormatting sqref="AA4:AA103">
    <cfRule type="expression" priority="3" dxfId="0" stopIfTrue="1">
      <formula>$AA4="Hoch"</formula>
    </cfRule>
    <cfRule type="expression" priority="4" dxfId="1" stopIfTrue="1">
      <formula>$AA4="Niedrig"</formula>
    </cfRule>
  </conditionalFormatting>
  <dataValidations count="6">
    <dataValidation sqref="G4:G103" showErrorMessage="1" showInputMessage="1" allowBlank="1" type="list">
      <formula1>"Baden-Württemberg,Bayern,Berlin,Brandenburg,Bremen,Hamburg,Hessen,Mecklenburg-Vorpommern,Niedersachsen,Nordrhein-Westfalen,Rheinland-Pfalz,Saarland,Sachsen,Sachsen-Anhalt,Schleswig-Holstein,Thüringen"</formula1>
    </dataValidation>
    <dataValidation sqref="H4:H103" showErrorMessage="1" showInputMessage="1" allowBlank="1" type="list">
      <formula1>"Eigentumswohnung,Mehrfamilienhaus,Reihenhaus,Wohn- und Geschäftshaus"</formula1>
    </dataValidation>
    <dataValidation sqref="M4:M103" showErrorMessage="1" showInputMessage="1" allowBlank="1" type="decimal" operator="between">
      <formula1>0</formula1>
      <formula2>1</formula2>
    </dataValidation>
    <dataValidation sqref="O4:O103" showErrorMessage="1" showInputMessage="1" allowBlank="1" type="decimal" operator="between">
      <formula1>0</formula1>
      <formula2>1</formula2>
    </dataValidation>
    <dataValidation sqref="Q4:Q103" showErrorMessage="1" showInputMessage="1" allowBlank="1" type="decimal" operator="between">
      <formula1>0</formula1>
      <formula2>1</formula2>
    </dataValidation>
    <dataValidation sqref="J4:J103 S4:U103 Y4:Y103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4" customWidth="1" min="3" max="3"/>
    <col width="4" customWidth="1" min="4" max="4"/>
    <col width="28" customWidth="1" min="5" max="5"/>
    <col width="18" customWidth="1" min="6" max="6"/>
    <col width="4" customWidth="1" min="7" max="7"/>
    <col width="23" customWidth="1" min="8" max="8"/>
    <col width="14" customWidth="1" min="9" max="9"/>
    <col width="28" customWidth="1" min="10" max="10"/>
    <col width="20" customWidth="1" min="11" max="11"/>
  </cols>
  <sheetData>
    <row r="1" ht="28" customHeight="1">
      <c r="A1" s="1" t="inlineStr">
        <is>
          <t>Übersicht Kaufnebenkosten</t>
        </is>
      </c>
      <c r="B1" s="28" t="n"/>
      <c r="C1" s="28" t="n"/>
      <c r="D1" s="28" t="n"/>
      <c r="E1" s="28" t="n"/>
      <c r="F1" s="28" t="n"/>
      <c r="G1" s="28" t="n"/>
      <c r="H1" s="28" t="n"/>
      <c r="I1" s="28" t="n"/>
      <c r="J1" s="28" t="n"/>
      <c r="K1" s="29" t="n"/>
    </row>
    <row r="2">
      <c r="A2" s="17" t="inlineStr">
        <is>
          <t>Kennzahl</t>
        </is>
      </c>
      <c r="B2" s="17" t="inlineStr">
        <is>
          <t>Wert</t>
        </is>
      </c>
      <c r="E2" s="17" t="inlineStr">
        <is>
          <t>Nebenkostenart</t>
        </is>
      </c>
      <c r="F2" s="17" t="inlineStr">
        <is>
          <t>Summe</t>
        </is>
      </c>
      <c r="J2" s="17" t="inlineStr">
        <is>
          <t>Grunderwerbsteuersätze</t>
        </is>
      </c>
      <c r="K2" s="17" t="inlineStr">
        <is>
          <t>Prüfung vor Kauf</t>
        </is>
      </c>
    </row>
    <row r="3">
      <c r="A3" s="18" t="inlineStr">
        <is>
          <t>Anzahl Kaufvorgänge</t>
        </is>
      </c>
      <c r="B3" s="19">
        <f>COUNTIF(Kaufdaten!$A$4:$A$103,"&lt;&gt;")</f>
        <v/>
      </c>
      <c r="E3" s="20" t="inlineStr">
        <is>
          <t>Grunderwerbsteuer</t>
        </is>
      </c>
      <c r="F3" s="33">
        <f>SUM(Kaufdaten!$L$4:$L$103)</f>
        <v/>
      </c>
      <c r="J3" s="21" t="inlineStr">
        <is>
          <t>Bundesland</t>
        </is>
      </c>
      <c r="K3" s="21" t="inlineStr">
        <is>
          <t>Grunderwerbsteuer</t>
        </is>
      </c>
    </row>
    <row r="4">
      <c r="A4" s="22" t="inlineStr">
        <is>
          <t>Summe Kaufpreise</t>
        </is>
      </c>
      <c r="B4" s="36">
        <f>SUM(Kaufdaten!$J$4:$J$103)</f>
        <v/>
      </c>
      <c r="E4" s="23" t="inlineStr">
        <is>
          <t>Notarkosten</t>
        </is>
      </c>
      <c r="F4" s="36">
        <f>SUM(Kaufdaten!$N$4:$N$103)</f>
        <v/>
      </c>
      <c r="J4" s="20" t="inlineStr">
        <is>
          <t>Baden-Württemberg</t>
        </is>
      </c>
      <c r="K4" s="34" t="n">
        <v>0.05</v>
      </c>
    </row>
    <row r="5">
      <c r="A5" s="18" t="inlineStr">
        <is>
          <t>Summe Kaufnebenkosten</t>
        </is>
      </c>
      <c r="B5" s="33">
        <f>SUM(Kaufdaten!$V$4:$V$103)</f>
        <v/>
      </c>
      <c r="E5" s="20" t="inlineStr">
        <is>
          <t>Grundbuchkosten</t>
        </is>
      </c>
      <c r="F5" s="33">
        <f>SUM(Kaufdaten!$P$4:$P$103)</f>
        <v/>
      </c>
      <c r="J5" s="23" t="inlineStr">
        <is>
          <t>Bayern</t>
        </is>
      </c>
      <c r="K5" s="34" t="n">
        <v>0.035</v>
      </c>
    </row>
    <row r="6">
      <c r="A6" s="22" t="inlineStr">
        <is>
          <t>Durchschnittliche Nebenkostenquote</t>
        </is>
      </c>
      <c r="B6" s="35">
        <f>IFERROR(AVERAGE(Kaufdaten!$X$4:$X$103),0)</f>
        <v/>
      </c>
      <c r="E6" s="23" t="inlineStr">
        <is>
          <t>Maklerprovision Käufer</t>
        </is>
      </c>
      <c r="F6" s="36">
        <f>SUM(Kaufdaten!$R$4:$R$103)</f>
        <v/>
      </c>
      <c r="J6" s="20" t="inlineStr">
        <is>
          <t>Berlin</t>
        </is>
      </c>
      <c r="K6" s="34" t="n">
        <v>0.06</v>
      </c>
    </row>
    <row r="7">
      <c r="A7" s="18" t="inlineStr">
        <is>
          <t>Höchste Nebenkosten</t>
        </is>
      </c>
      <c r="B7" s="33">
        <f>IFERROR(MAX(Kaufdaten!$V$4:$V$103),0)</f>
        <v/>
      </c>
      <c r="E7" s="20" t="inlineStr">
        <is>
          <t>Sonstige Kosten</t>
        </is>
      </c>
      <c r="F7" s="33">
        <f>SUM(Kaufdaten!$S$4:$U$103)</f>
        <v/>
      </c>
      <c r="J7" s="23" t="inlineStr">
        <is>
          <t>Brandenburg</t>
        </is>
      </c>
      <c r="K7" s="34" t="n">
        <v>0.065</v>
      </c>
    </row>
    <row r="8">
      <c r="A8" s="22" t="inlineStr">
        <is>
          <t>Durchschnittlicher Finanzierungsbedarf</t>
        </is>
      </c>
      <c r="B8" s="36">
        <f>IFERROR(AVERAGE(Kaufdaten!$Z$4:$Z$103),0)</f>
        <v/>
      </c>
      <c r="J8" s="20" t="inlineStr">
        <is>
          <t>Bremen</t>
        </is>
      </c>
      <c r="K8" s="34" t="n">
        <v>0.05</v>
      </c>
    </row>
    <row r="9">
      <c r="A9" s="18" t="inlineStr">
        <is>
          <t>Anzahl hoher Nebenkostenquoten</t>
        </is>
      </c>
      <c r="B9" s="19">
        <f>COUNTIF(Kaufdaten!$AA$4:$AA$103,"Hoch")</f>
        <v/>
      </c>
      <c r="J9" s="23" t="inlineStr">
        <is>
          <t>Hamburg</t>
        </is>
      </c>
      <c r="K9" s="34" t="n">
        <v>0.055</v>
      </c>
    </row>
    <row r="10">
      <c r="J10" s="20" t="inlineStr">
        <is>
          <t>Hessen</t>
        </is>
      </c>
      <c r="K10" s="34" t="n">
        <v>0.06</v>
      </c>
    </row>
    <row r="11">
      <c r="J11" s="23" t="inlineStr">
        <is>
          <t>Mecklenburg-Vorpommern</t>
        </is>
      </c>
      <c r="K11" s="34" t="n">
        <v>0.06</v>
      </c>
    </row>
    <row r="12">
      <c r="J12" s="20" t="inlineStr">
        <is>
          <t>Niedersachsen</t>
        </is>
      </c>
      <c r="K12" s="34" t="n">
        <v>0.05</v>
      </c>
    </row>
    <row r="13">
      <c r="J13" s="23" t="inlineStr">
        <is>
          <t>Nordrhein-Westfalen</t>
        </is>
      </c>
      <c r="K13" s="34" t="n">
        <v>0.065</v>
      </c>
    </row>
    <row r="14">
      <c r="J14" s="20" t="inlineStr">
        <is>
          <t>Rheinland-Pfalz</t>
        </is>
      </c>
      <c r="K14" s="34" t="n">
        <v>0.05</v>
      </c>
    </row>
    <row r="15">
      <c r="J15" s="23" t="inlineStr">
        <is>
          <t>Saarland</t>
        </is>
      </c>
      <c r="K15" s="34" t="n">
        <v>0.065</v>
      </c>
    </row>
    <row r="16">
      <c r="J16" s="20" t="inlineStr">
        <is>
          <t>Sachsen</t>
        </is>
      </c>
      <c r="K16" s="34" t="n">
        <v>0.055</v>
      </c>
    </row>
    <row r="17">
      <c r="J17" s="23" t="inlineStr">
        <is>
          <t>Sachsen-Anhalt</t>
        </is>
      </c>
      <c r="K17" s="34" t="n">
        <v>0.05</v>
      </c>
    </row>
    <row r="18">
      <c r="J18" s="20" t="inlineStr">
        <is>
          <t>Schleswig-Holstein</t>
        </is>
      </c>
      <c r="K18" s="34" t="n">
        <v>0.065</v>
      </c>
    </row>
    <row r="19">
      <c r="J19" s="23" t="inlineStr">
        <is>
          <t>Thüringen</t>
        </is>
      </c>
      <c r="K19" s="34" t="n">
        <v>0.05</v>
      </c>
    </row>
    <row r="20">
      <c r="H20" s="17" t="inlineStr">
        <is>
          <t>Nebenkostenquote nach Stadt</t>
        </is>
      </c>
      <c r="I20" s="17" t="inlineStr">
        <is>
          <t>Quote</t>
        </is>
      </c>
    </row>
    <row r="21">
      <c r="H21" s="20" t="inlineStr">
        <is>
          <t>Berlin</t>
        </is>
      </c>
      <c r="I21" s="32">
        <f>IFERROR(SUMIF(Kaufdaten!$F$4:$F$103,H21,Kaufdaten!$V$4:$V$103)/SUMIF(Kaufdaten!$F$4:$F$103,H21,Kaufdaten!$J$4:$J$103),0)</f>
        <v/>
      </c>
    </row>
    <row r="22">
      <c r="H22" s="23" t="inlineStr">
        <is>
          <t>München</t>
        </is>
      </c>
      <c r="I22" s="35">
        <f>IFERROR(SUMIF(Kaufdaten!$F$4:$F$103,H22,Kaufdaten!$V$4:$V$103)/SUMIF(Kaufdaten!$F$4:$F$103,H22,Kaufdaten!$J$4:$J$103),0)</f>
        <v/>
      </c>
    </row>
    <row r="23">
      <c r="H23" s="20" t="inlineStr">
        <is>
          <t>Hamburg</t>
        </is>
      </c>
      <c r="I23" s="32">
        <f>IFERROR(SUMIF(Kaufdaten!$F$4:$F$103,H23,Kaufdaten!$V$4:$V$103)/SUMIF(Kaufdaten!$F$4:$F$103,H23,Kaufdaten!$J$4:$J$103),0)</f>
        <v/>
      </c>
    </row>
    <row r="24">
      <c r="H24" s="23" t="inlineStr">
        <is>
          <t>Köln</t>
        </is>
      </c>
      <c r="I24" s="35">
        <f>IFERROR(SUMIF(Kaufdaten!$F$4:$F$103,H24,Kaufdaten!$V$4:$V$103)/SUMIF(Kaufdaten!$F$4:$F$103,H24,Kaufdaten!$J$4:$J$103),0)</f>
        <v/>
      </c>
    </row>
    <row r="25">
      <c r="H25" s="20" t="inlineStr">
        <is>
          <t>Frankfurt am Main</t>
        </is>
      </c>
      <c r="I25" s="32">
        <f>IFERROR(SUMIF(Kaufdaten!$F$4:$F$103,H25,Kaufdaten!$V$4:$V$103)/SUMIF(Kaufdaten!$F$4:$F$103,H25,Kaufdaten!$J$4:$J$103),0)</f>
        <v/>
      </c>
    </row>
    <row r="26">
      <c r="H26" s="23" t="inlineStr">
        <is>
          <t>Stuttgart</t>
        </is>
      </c>
      <c r="I26" s="35">
        <f>IFERROR(SUMIF(Kaufdaten!$F$4:$F$103,H26,Kaufdaten!$V$4:$V$103)/SUMIF(Kaufdaten!$F$4:$F$103,H26,Kaufdaten!$J$4:$J$103),0)</f>
        <v/>
      </c>
    </row>
    <row r="27">
      <c r="H27" s="20" t="inlineStr">
        <is>
          <t>Düsseldorf</t>
        </is>
      </c>
      <c r="I27" s="32">
        <f>IFERROR(SUMIF(Kaufdaten!$F$4:$F$103,H27,Kaufdaten!$V$4:$V$103)/SUMIF(Kaufdaten!$F$4:$F$103,H27,Kaufdaten!$J$4:$J$103),0)</f>
        <v/>
      </c>
    </row>
    <row r="28">
      <c r="H28" s="23" t="inlineStr">
        <is>
          <t>Leipzig</t>
        </is>
      </c>
      <c r="I28" s="35">
        <f>IFERROR(SUMIF(Kaufdaten!$F$4:$F$103,H28,Kaufdaten!$V$4:$V$103)/SUMIF(Kaufdaten!$F$4:$F$103,H28,Kaufdaten!$J$4:$J$103),0)</f>
        <v/>
      </c>
    </row>
    <row r="29">
      <c r="H29" s="20" t="inlineStr">
        <is>
          <t>Dresden</t>
        </is>
      </c>
      <c r="I29" s="32">
        <f>IFERROR(SUMIF(Kaufdaten!$F$4:$F$103,H29,Kaufdaten!$V$4:$V$103)/SUMIF(Kaufdaten!$F$4:$F$103,H29,Kaufdaten!$J$4:$J$103),0)</f>
        <v/>
      </c>
    </row>
    <row r="30">
      <c r="H30" s="23" t="inlineStr">
        <is>
          <t>Hannover</t>
        </is>
      </c>
      <c r="I30" s="35">
        <f>IFERROR(SUMIF(Kaufdaten!$F$4:$F$103,H30,Kaufdaten!$V$4:$V$103)/SUMIF(Kaufdaten!$F$4:$F$103,H30,Kaufdaten!$J$4:$J$103),0)</f>
        <v/>
      </c>
    </row>
  </sheetData>
  <mergeCells count="1">
    <mergeCell ref="A1:K1"/>
  </mergeCells>
  <dataValidations count="1">
    <dataValidation sqref="K4:K19" showErrorMessage="1" showInputMessage="1" allowBlank="0" type="decimal" operator="between">
      <formula1>0</formula1>
      <formula2>1</formula2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110" customWidth="1" min="2" max="2"/>
  </cols>
  <sheetData>
    <row r="1" ht="28" customHeight="1">
      <c r="A1" s="1" t="inlineStr">
        <is>
          <t>Hinweise zur Verwendung der Vorlage</t>
        </is>
      </c>
      <c r="B1" s="29" t="n"/>
    </row>
    <row r="2"/>
    <row r="3">
      <c r="A3" s="21" t="inlineStr">
        <is>
          <t>Bereich</t>
        </is>
      </c>
      <c r="B3" s="21" t="inlineStr">
        <is>
          <t>Hinweis</t>
        </is>
      </c>
    </row>
    <row r="4" ht="42" customHeight="1">
      <c r="A4" s="24" t="inlineStr">
        <is>
          <t>Eingabezellen</t>
        </is>
      </c>
      <c r="B4" s="25" t="inlineStr">
        <is>
          <t>Gelbe Zellen sind manuell zu bearbeiten. Berechnete Zellen werden automatisch aus den eingegebenen Kaufdaten und Kostenansätzen ermittelt.</t>
        </is>
      </c>
    </row>
    <row r="5" ht="42" customHeight="1">
      <c r="A5" s="26" t="inlineStr">
        <is>
          <t>Kaufdaten</t>
        </is>
      </c>
      <c r="B5" s="27" t="inlineStr">
        <is>
          <t>Erfassen Sie für jeden Erwerb eine eindeutige Vorgangs-ID, das Kaufdatum, die Objektadresse, den Kaufpreis und die Eigenkapitalplanung.</t>
        </is>
      </c>
    </row>
    <row r="6" ht="42" customHeight="1">
      <c r="A6" s="24" t="inlineStr">
        <is>
          <t>Grunderwerbsteuer</t>
        </is>
      </c>
      <c r="B6" s="25" t="inlineStr">
        <is>
          <t>Die Steuersätze in der Übersicht sind editierbare Orientierungswerte. Prüfen Sie den für Ihren Erwerb maßgeblichen Satz regelmäßig vor Vertragsabschluss.</t>
        </is>
      </c>
    </row>
    <row r="7" ht="42" customHeight="1">
      <c r="A7" s="26" t="inlineStr">
        <is>
          <t>Notar und Grundbuch</t>
        </is>
      </c>
      <c r="B7" s="27" t="inlineStr">
        <is>
          <t>Notar- und Grundbuchkosten sind Richtwerte. Die tatsächliche Höhe richtet sich nach Kaufpreis, Gebührenordnung und konkretem Vorgang.</t>
        </is>
      </c>
    </row>
    <row r="8" ht="42" customHeight="1">
      <c r="A8" s="24" t="inlineStr">
        <is>
          <t>Maklerprovision</t>
        </is>
      </c>
      <c r="B8" s="25" t="inlineStr">
        <is>
          <t>Maklerkosten können zwischen Käufer und Verkäufer geteilt werden. Die Vorlage berücksichtigt ausschließlich den vom Käufer zu tragenden Anteil.</t>
        </is>
      </c>
    </row>
    <row r="9" ht="42" customHeight="1">
      <c r="A9" s="26" t="inlineStr">
        <is>
          <t>Finanzierungskosten</t>
        </is>
      </c>
      <c r="B9" s="27" t="inlineStr">
        <is>
          <t>Finanzierungs- und Bankkosten können je nach Einzelfall unterschiedlich behandelt werden und sind nicht immer Bestandteil der steuerlichen Anschaffungskosten.</t>
        </is>
      </c>
    </row>
    <row r="10" ht="42" customHeight="1">
      <c r="A10" s="24" t="inlineStr">
        <is>
          <t>Finanzierungsplanung</t>
        </is>
      </c>
      <c r="B10" s="25" t="inlineStr">
        <is>
          <t>Berücksichtigen Sie Kaufnebenkosten vollständig in Ihrer Eigenkapital-, Liquiditäts- und Finanzierungsplanung.</t>
        </is>
      </c>
    </row>
    <row r="11" ht="42" customHeight="1">
      <c r="A11" s="26" t="inlineStr">
        <is>
          <t>Bewertung</t>
        </is>
      </c>
      <c r="B11" s="27" t="inlineStr">
        <is>
          <t>Die Bewertung basiert auf der Nebenkostenquote bezogen auf den Kaufpreis: bis 10 % niedrig, bis 15 % mittel, darüber hoch. Die Kennzeichnung ist eine Planungsorientierung.</t>
        </is>
      </c>
    </row>
    <row r="12" ht="42" customHeight="1">
      <c r="A12" s="24" t="inlineStr">
        <is>
          <t>Steuerliche Abstimmung</t>
        </is>
      </c>
      <c r="B12" s="25" t="inlineStr">
        <is>
          <t>Stimmen Sie die steuerliche Behandlung, die AfA nach § 7 EStG sowie Angaben für die Anlage V individuell mit Ihrer Steuerberatung ab.</t>
        </is>
      </c>
    </row>
    <row r="13" ht="42" customHeight="1">
      <c r="A13" s="26" t="inlineStr">
        <is>
          <t>Dokumentation</t>
        </is>
      </c>
      <c r="B13" s="27" t="inlineStr">
        <is>
          <t>Bewahren Sie Kaufvertrag, Notarrechnungen, Grundbuchkosten, Maklerabrechnungen und weitere Belege vollständig zum jeweiligen Vorgang auf.</t>
        </is>
      </c>
    </row>
  </sheetData>
  <mergeCells count="1">
    <mergeCell ref="A1:B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2026-09-08T22:48:37Z</dcterms:created>
  <dcterms:modified xmlns:dcterms="http://purl.org/dc/terms/" xmlns:xsi="http://www.w3.org/2001/XMLSchema-instance" xsi:type="dcterms:W3CDTF">2026-09-08T22:48:37Z</dcterms:modified>
</cp:coreProperties>
</file>