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Objekte &amp; Umlage" sheetId="1" state="visible" r:id="rId1"/>
    <sheet xmlns:r="http://schemas.openxmlformats.org/officeDocument/2006/relationships" name="Objektübersicht" sheetId="2" state="visible" r:id="rId2"/>
    <sheet xmlns:r="http://schemas.openxmlformats.org/officeDocument/2006/relationships" name="Hinweise &amp; Recht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3">
    <numFmt numFmtId="164" formatCode="0.0"/>
    <numFmt numFmtId="165" formatCode="#,##0.00\ &quot;€&quot;"/>
    <numFmt numFmtId="166" formatCode="DD.MM.YYYY"/>
  </numFmts>
  <fonts count="5">
    <font>
      <name val="Calibri"/>
      <family val="2"/>
      <color theme="1"/>
      <sz val="11"/>
      <scheme val="minor"/>
    </font>
    <font>
      <name val="Calibri"/>
      <b val="1"/>
      <color rgb="00FFFFFF"/>
      <sz val="13"/>
    </font>
    <font>
      <name val="Calibri"/>
      <b val="1"/>
      <color rgb="00FFFFFF"/>
      <sz val="11"/>
    </font>
    <font>
      <name val="Calibri"/>
      <sz val="10"/>
    </font>
    <font>
      <name val="Calibri"/>
      <b val="1"/>
      <sz val="10"/>
    </font>
  </fonts>
  <fills count="7">
    <fill>
      <patternFill/>
    </fill>
    <fill>
      <patternFill patternType="gray125"/>
    </fill>
    <fill>
      <patternFill patternType="solid">
        <fgColor rgb="001E293B"/>
      </patternFill>
    </fill>
    <fill>
      <patternFill patternType="solid">
        <fgColor rgb="00FFFFFF"/>
      </patternFill>
    </fill>
    <fill>
      <patternFill patternType="solid">
        <fgColor rgb="00FFFBEB"/>
      </patternFill>
    </fill>
    <fill>
      <patternFill patternType="solid">
        <fgColor rgb="00F8FAFC"/>
      </patternFill>
    </fill>
    <fill>
      <patternFill patternType="solid">
        <fgColor rgb="00C8102E"/>
      </patternFill>
    </fill>
  </fills>
  <borders count="6">
    <border>
      <left/>
      <right/>
      <top/>
      <bottom/>
      <diagonal/>
    </border>
    <border>
      <left style="thin">
        <color rgb="00D1D5DB"/>
      </left>
      <right style="thin">
        <color rgb="00D1D5DB"/>
      </right>
      <top style="thin">
        <color rgb="00D1D5DB"/>
      </top>
      <bottom style="thin">
        <color rgb="00D1D5DB"/>
      </bottom>
    </border>
    <border>
      <left/>
      <right/>
      <top style="thin">
        <color rgb="00D1D5DB"/>
      </top>
      <bottom/>
      <diagonal/>
    </border>
    <border>
      <left/>
      <right style="thin">
        <color rgb="00D1D5DB"/>
      </right>
      <top style="thin">
        <color rgb="00D1D5DB"/>
      </top>
      <bottom/>
      <diagonal/>
    </border>
    <border>
      <left/>
      <right style="thin">
        <color rgb="00D1D5DB"/>
      </right>
      <top style="thin">
        <color rgb="00D1D5DB"/>
      </top>
      <bottom style="thin">
        <color rgb="00D1D5DB"/>
      </bottom>
      <diagonal/>
    </border>
    <border>
      <left/>
      <right/>
      <top style="thin">
        <color rgb="00D1D5DB"/>
      </top>
      <bottom style="thin">
        <color rgb="00D1D5DB"/>
      </bottom>
      <diagonal/>
    </border>
  </borders>
  <cellStyleXfs count="1">
    <xf numFmtId="0" fontId="0" fillId="0" borderId="0"/>
  </cellStyleXfs>
  <cellXfs count="37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2" fillId="2" borderId="1" applyAlignment="1" pivotButton="0" quotePrefix="0" xfId="0">
      <alignment horizontal="center" vertical="center"/>
    </xf>
    <xf numFmtId="49" fontId="3" fillId="3" borderId="1" applyAlignment="1" pivotButton="0" quotePrefix="0" xfId="0">
      <alignment horizontal="left" vertical="center"/>
    </xf>
    <xf numFmtId="0" fontId="3" fillId="3" borderId="1" applyAlignment="1" pivotButton="0" quotePrefix="0" xfId="0">
      <alignment horizontal="left" vertical="center"/>
    </xf>
    <xf numFmtId="164" fontId="3" fillId="3" borderId="1" applyAlignment="1" pivotButton="0" quotePrefix="0" xfId="0">
      <alignment horizontal="right" vertical="center"/>
    </xf>
    <xf numFmtId="1" fontId="3" fillId="3" borderId="1" applyAlignment="1" pivotButton="0" quotePrefix="0" xfId="0">
      <alignment horizontal="right" vertical="center"/>
    </xf>
    <xf numFmtId="165" fontId="3" fillId="4" borderId="1" applyAlignment="1" pivotButton="0" quotePrefix="0" xfId="0">
      <alignment horizontal="left" vertical="center"/>
    </xf>
    <xf numFmtId="10" fontId="3" fillId="3" borderId="1" applyAlignment="1" pivotButton="0" quotePrefix="0" xfId="0">
      <alignment horizontal="right" vertical="center"/>
    </xf>
    <xf numFmtId="165" fontId="3" fillId="3" borderId="1" applyAlignment="1" pivotButton="0" quotePrefix="0" xfId="0">
      <alignment horizontal="right" vertical="center"/>
    </xf>
    <xf numFmtId="166" fontId="3" fillId="3" borderId="1" applyAlignment="1" pivotButton="0" quotePrefix="0" xfId="0">
      <alignment horizontal="left" vertical="center"/>
    </xf>
    <xf numFmtId="49" fontId="3" fillId="5" borderId="1" applyAlignment="1" pivotButton="0" quotePrefix="0" xfId="0">
      <alignment horizontal="left" vertical="center"/>
    </xf>
    <xf numFmtId="0" fontId="3" fillId="5" borderId="1" applyAlignment="1" pivotButton="0" quotePrefix="0" xfId="0">
      <alignment horizontal="left" vertical="center"/>
    </xf>
    <xf numFmtId="164" fontId="3" fillId="5" borderId="1" applyAlignment="1" pivotButton="0" quotePrefix="0" xfId="0">
      <alignment horizontal="right" vertical="center"/>
    </xf>
    <xf numFmtId="1" fontId="3" fillId="5" borderId="1" applyAlignment="1" pivotButton="0" quotePrefix="0" xfId="0">
      <alignment horizontal="right" vertical="center"/>
    </xf>
    <xf numFmtId="10" fontId="3" fillId="5" borderId="1" applyAlignment="1" pivotButton="0" quotePrefix="0" xfId="0">
      <alignment horizontal="right" vertical="center"/>
    </xf>
    <xf numFmtId="165" fontId="3" fillId="5" borderId="1" applyAlignment="1" pivotButton="0" quotePrefix="0" xfId="0">
      <alignment horizontal="right" vertical="center"/>
    </xf>
    <xf numFmtId="166" fontId="3" fillId="5" borderId="1" applyAlignment="1" pivotButton="0" quotePrefix="0" xfId="0">
      <alignment horizontal="left" vertical="center"/>
    </xf>
    <xf numFmtId="0" fontId="2" fillId="2" borderId="1" pivotButton="0" quotePrefix="0" xfId="0"/>
    <xf numFmtId="164" fontId="2" fillId="2" borderId="1" applyAlignment="1" pivotButton="0" quotePrefix="0" xfId="0">
      <alignment horizontal="right" vertical="center"/>
    </xf>
    <xf numFmtId="165" fontId="2" fillId="2" borderId="1" applyAlignment="1" pivotButton="0" quotePrefix="0" xfId="0">
      <alignment horizontal="right" vertical="center"/>
    </xf>
    <xf numFmtId="0" fontId="2" fillId="6" borderId="1" applyAlignment="1" pivotButton="0" quotePrefix="0" xfId="0">
      <alignment horizontal="center" vertical="center"/>
    </xf>
    <xf numFmtId="0" fontId="4" fillId="3" borderId="1" applyAlignment="1" pivotButton="0" quotePrefix="0" xfId="0">
      <alignment horizontal="left" vertical="center"/>
    </xf>
    <xf numFmtId="0" fontId="3" fillId="3" borderId="1" applyAlignment="1" pivotButton="0" quotePrefix="0" xfId="0">
      <alignment horizontal="center" vertical="center"/>
    </xf>
    <xf numFmtId="0" fontId="0" fillId="3" borderId="1" pivotButton="0" quotePrefix="0" xfId="0"/>
    <xf numFmtId="0" fontId="4" fillId="5" borderId="1" applyAlignment="1" pivotButton="0" quotePrefix="0" xfId="0">
      <alignment horizontal="left" vertical="center"/>
    </xf>
    <xf numFmtId="0" fontId="3" fillId="5" borderId="1" applyAlignment="1" pivotButton="0" quotePrefix="0" xfId="0">
      <alignment horizontal="center" vertical="center"/>
    </xf>
    <xf numFmtId="0" fontId="0" fillId="5" borderId="1" pivotButton="0" quotePrefix="0" xfId="0"/>
    <xf numFmtId="0" fontId="2" fillId="6" borderId="1" applyAlignment="1" pivotButton="0" quotePrefix="0" xfId="0">
      <alignment horizontal="left" vertical="center"/>
    </xf>
    <xf numFmtId="0" fontId="4" fillId="5" borderId="1" applyAlignment="1" pivotButton="0" quotePrefix="0" xfId="0">
      <alignment horizontal="left" vertical="top"/>
    </xf>
    <xf numFmtId="0" fontId="3" fillId="5" borderId="1" applyAlignment="1" pivotButton="0" quotePrefix="0" xfId="0">
      <alignment horizontal="left" vertical="top" wrapText="1"/>
    </xf>
    <xf numFmtId="0" fontId="4" fillId="3" borderId="1" applyAlignment="1" pivotButton="0" quotePrefix="0" xfId="0">
      <alignment horizontal="left" vertical="top"/>
    </xf>
    <xf numFmtId="0" fontId="3" fillId="3" borderId="1" applyAlignment="1" pivotButton="0" quotePrefix="0" xfId="0">
      <alignment horizontal="left" vertical="top" wrapText="1"/>
    </xf>
    <xf numFmtId="166" fontId="3" fillId="3" borderId="1" applyAlignment="1" pivotButton="0" quotePrefix="0" xfId="0">
      <alignment horizontal="left" vertical="center"/>
    </xf>
    <xf numFmtId="166" fontId="3" fillId="5" borderId="1" applyAlignment="1" pivotButton="0" quotePrefix="0" xfId="0">
      <alignment horizontal="left" vertical="center"/>
    </xf>
    <xf numFmtId="0" fontId="0" fillId="0" borderId="4" pivotButton="0" quotePrefix="0" xfId="0"/>
    <xf numFmtId="0" fontId="0" fillId="0" borderId="5" pivotButton="0" quotePrefix="0" xfId="0"/>
  </cellXfs>
  <cellStyles count="1">
    <cellStyle name="Normal" xfId="0" builtinId="0" hidden="0"/>
  </cellStyles>
  <dxfs count="1">
    <dxf>
      <font>
        <color rgb="00DC2626"/>
        <sz val="10"/>
      </font>
      <fill>
        <patternFill patternType="solid">
          <fgColor rgb="00FEE2E2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Grundsteuer je Objekt (€)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'Objektübersicht'!F2</f>
            </strRef>
          </tx>
          <spPr>
            <a:solidFill xmlns:a="http://schemas.openxmlformats.org/drawingml/2006/main">
              <a:srgbClr val="1E293B"/>
            </a:solidFill>
            <a:ln xmlns:a="http://schemas.openxmlformats.org/drawingml/2006/main">
              <a:prstDash val="solid"/>
            </a:ln>
          </spPr>
          <cat>
            <numRef>
              <f>'Objektübersicht'!$D$3:$D$9</f>
            </numRef>
          </cat>
          <val>
            <numRef>
              <f>'Objektübersicht'!$F$3:$F$9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Objekt-ID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Betrag €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charts/chart2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Verteilerschlüssel – Anteile</a:t>
            </a:r>
          </a:p>
        </rich>
      </tx>
    </title>
    <plotArea>
      <pieChart>
        <varyColors val="1"/>
        <ser>
          <idx val="0"/>
          <order val="0"/>
          <tx>
            <strRef>
              <f>'Objektübersicht'!F11</f>
            </strRef>
          </tx>
          <spPr>
            <a:ln xmlns:a="http://schemas.openxmlformats.org/drawingml/2006/main">
              <a:prstDash val="solid"/>
            </a:ln>
          </spPr>
          <dPt>
            <idx val="0"/>
            <spPr>
              <a:solidFill xmlns:a="http://schemas.openxmlformats.org/drawingml/2006/main">
                <a:srgbClr val="1E293B"/>
              </a:solidFill>
              <a:ln xmlns:a="http://schemas.openxmlformats.org/drawingml/2006/main">
                <a:prstDash val="solid"/>
              </a:ln>
            </spPr>
          </dPt>
          <dPt>
            <idx val="1"/>
            <spPr>
              <a:solidFill xmlns:a="http://schemas.openxmlformats.org/drawingml/2006/main">
                <a:srgbClr val="C8102E"/>
              </a:solidFill>
              <a:ln xmlns:a="http://schemas.openxmlformats.org/drawingml/2006/main">
                <a:prstDash val="solid"/>
              </a:ln>
            </spPr>
          </dPt>
          <dPt>
            <idx val="2"/>
            <spPr>
              <a:solidFill xmlns:a="http://schemas.openxmlformats.org/drawingml/2006/main">
                <a:srgbClr val="16A34A"/>
              </a:solidFill>
              <a:ln xmlns:a="http://schemas.openxmlformats.org/drawingml/2006/main">
                <a:prstDash val="solid"/>
              </a:ln>
            </spPr>
          </dPt>
          <cat>
            <numRef>
              <f>'Objektübersicht'!$D$12:$D$14</f>
            </numRef>
          </cat>
          <val>
            <numRef>
              <f>'Objektübersicht'!$F$12:$F$14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charts/chart3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Monatliche Umlage je Mieter (€)</a:t>
            </a:r>
          </a:p>
        </rich>
      </tx>
    </title>
    <plotArea>
      <barChart>
        <barDir val="bar"/>
        <grouping val="clustered"/>
        <ser>
          <idx val="0"/>
          <order val="0"/>
          <tx>
            <strRef>
              <f>'Objektübersicht'!B32</f>
            </strRef>
          </tx>
          <spPr>
            <a:solidFill xmlns:a="http://schemas.openxmlformats.org/drawingml/2006/main">
              <a:srgbClr val="0F766E"/>
            </a:solidFill>
            <a:ln xmlns:a="http://schemas.openxmlformats.org/drawingml/2006/main">
              <a:prstDash val="solid"/>
            </a:ln>
          </spPr>
          <cat>
            <numRef>
              <f>'Objektübersicht'!$A$33:$A$42</f>
            </numRef>
          </cat>
          <val>
            <numRef>
              <f>'Objektübersicht'!$B$33:$B$42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Betrag €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Mieter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Relationship Type="http://schemas.openxmlformats.org/officeDocument/2006/relationships/chart" Target="/xl/charts/chart2.xml" Id="rId2"/><Relationship Type="http://schemas.openxmlformats.org/officeDocument/2006/relationships/chart" Target="/xl/charts/chart3.xml" Id="rId3"/></Relationships>
</file>

<file path=xl/drawings/drawing1.xml><?xml version="1.0" encoding="utf-8"?>
<wsDr xmlns="http://schemas.openxmlformats.org/drawingml/2006/spreadsheetDrawing">
  <oneCellAnchor>
    <from>
      <col>0</col>
      <colOff>0</colOff>
      <row>17</row>
      <rowOff>0</rowOff>
    </from>
    <ext cx="5760000" cy="360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  <oneCellAnchor>
    <from>
      <col>8</col>
      <colOff>0</colOff>
      <row>17</row>
      <rowOff>0</rowOff>
    </from>
    <ext cx="5040000" cy="3600000"/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oneCellAnchor>
  <oneCellAnchor>
    <from>
      <col>3</col>
      <colOff>0</colOff>
      <row>30</row>
      <rowOff>0</rowOff>
    </from>
    <ext cx="6480000" cy="4320000"/>
    <graphicFrame>
      <nvGraphicFramePr>
        <cNvPr id="3" name="Chart 3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P13"/>
  <sheetViews>
    <sheetView workbookViewId="0">
      <pane ySplit="2" topLeftCell="A3" activePane="bottomLeft" state="frozen"/>
      <selection pane="bottomLeft" activeCell="A1" sqref="A1"/>
    </sheetView>
  </sheetViews>
  <sheetFormatPr baseColWidth="8" defaultRowHeight="15"/>
  <cols>
    <col width="10" customWidth="1" min="1" max="1"/>
    <col width="20" customWidth="1" min="2" max="2"/>
    <col width="22" customWidth="1" min="3" max="3"/>
    <col width="7" customWidth="1" min="4" max="4"/>
    <col width="20" customWidth="1" min="5" max="5"/>
    <col width="22" customWidth="1" min="6" max="6"/>
    <col width="14" customWidth="1" min="7" max="7"/>
    <col width="13" customWidth="1" min="8" max="8"/>
    <col width="18" customWidth="1" min="9" max="9"/>
    <col width="22" customWidth="1" min="10" max="10"/>
    <col width="12" customWidth="1" min="11" max="11"/>
    <col width="14" customWidth="1" min="12" max="12"/>
    <col width="26" customWidth="1" min="13" max="13"/>
    <col width="24" customWidth="1" min="14" max="14"/>
    <col width="13" customWidth="1" min="15" max="15"/>
    <col width="28" customWidth="1" min="16" max="16"/>
  </cols>
  <sheetData>
    <row r="1" ht="28" customHeight="1">
      <c r="A1" s="1" t="inlineStr">
        <is>
          <t>Grundsteuer auf Mieter umlegen – Objekte &amp; Umlageberechnung</t>
        </is>
      </c>
    </row>
    <row r="2" ht="22" customHeight="1">
      <c r="A2" s="2" t="inlineStr">
        <is>
          <t>Objekt-ID</t>
        </is>
      </c>
      <c r="B2" s="2" t="inlineStr">
        <is>
          <t>Objektbezeichnung</t>
        </is>
      </c>
      <c r="C2" s="2" t="inlineStr">
        <is>
          <t>Straße, Hausnr.</t>
        </is>
      </c>
      <c r="D2" s="2" t="inlineStr">
        <is>
          <t>PLZ</t>
        </is>
      </c>
      <c r="E2" s="2" t="inlineStr">
        <is>
          <t>Ort</t>
        </is>
      </c>
      <c r="F2" s="2" t="inlineStr">
        <is>
          <t>Mietername</t>
        </is>
      </c>
      <c r="G2" s="2" t="inlineStr">
        <is>
          <t>Wohnfläche m²</t>
        </is>
      </c>
      <c r="H2" s="2" t="inlineStr">
        <is>
          <t>Personenanzahl</t>
        </is>
      </c>
      <c r="I2" s="2" t="inlineStr">
        <is>
          <t>Verteilerschlüssel</t>
        </is>
      </c>
      <c r="J2" s="2" t="inlineStr">
        <is>
          <t>Grundsteuer Jahresbetrag €</t>
        </is>
      </c>
      <c r="K2" s="2" t="inlineStr">
        <is>
          <t>Umlagefähig?</t>
        </is>
      </c>
      <c r="L2" s="2" t="inlineStr">
        <is>
          <t>Umlageanteil %</t>
        </is>
      </c>
      <c r="M2" s="2" t="inlineStr">
        <is>
          <t>Umlage Grundsteuer monatlich €</t>
        </is>
      </c>
      <c r="N2" s="2" t="inlineStr">
        <is>
          <t>Umlage Grundsteuer jährlich €</t>
        </is>
      </c>
      <c r="O2" s="2" t="inlineStr">
        <is>
          <t>Mietbeginn</t>
        </is>
      </c>
      <c r="P2" s="2" t="inlineStr">
        <is>
          <t>Hinweis / Status</t>
        </is>
      </c>
    </row>
    <row r="3">
      <c r="A3" s="3" t="inlineStr">
        <is>
          <t>OBJ-01</t>
        </is>
      </c>
      <c r="B3" s="4" t="inlineStr">
        <is>
          <t>Wohnhaus Berlin</t>
        </is>
      </c>
      <c r="C3" s="4" t="inlineStr">
        <is>
          <t>Hauptstraße 12</t>
        </is>
      </c>
      <c r="D3" s="3" t="inlineStr">
        <is>
          <t>10115</t>
        </is>
      </c>
      <c r="E3" s="4" t="inlineStr">
        <is>
          <t>Berlin</t>
        </is>
      </c>
      <c r="F3" s="4" t="inlineStr">
        <is>
          <t>Thomas Becker</t>
        </is>
      </c>
      <c r="G3" s="5" t="n">
        <v>72</v>
      </c>
      <c r="H3" s="6" t="n">
        <v>2</v>
      </c>
      <c r="I3" s="4" t="inlineStr">
        <is>
          <t>Wohnfläche</t>
        </is>
      </c>
      <c r="J3" s="7" t="n">
        <v>420</v>
      </c>
      <c r="K3" s="4" t="inlineStr">
        <is>
          <t>Ja</t>
        </is>
      </c>
      <c r="L3" s="8">
        <f>IFERROR(IF(I3="Wohnfläche",IFERROR(G3/(SUMIF($A$3:$A$12,A3,$G$3:$G$12)),0),IF(I3="Personen",IFERROR(H3/(SUMIF($A$3:$A$12,A3,$H$3:$H$12)),0),IF(I3="pauschal",1,0))),0)</f>
        <v/>
      </c>
      <c r="M3" s="9">
        <f>IFERROR(IF(K3="Ja",J3/12*L3,0),0)</f>
        <v/>
      </c>
      <c r="N3" s="9">
        <f>IFERROR(IF(K3="Ja",J3*L3,0),0)</f>
        <v/>
      </c>
      <c r="O3" s="33" t="n">
        <v>46082</v>
      </c>
      <c r="P3" s="4">
        <f>IFERROR(IF(I3="","Kein Schlüssel angegeben",IF(K3="Nein","Nicht umlagefähig – bitte Mietvertrag prüfen",IF(L3=0,"Umlageanteil = 0 – prüfen","OK – Umlage berechnet"))),"-")</f>
        <v/>
      </c>
    </row>
    <row r="4">
      <c r="A4" s="11" t="inlineStr">
        <is>
          <t>OBJ-01</t>
        </is>
      </c>
      <c r="B4" s="12" t="inlineStr">
        <is>
          <t>Wohnhaus Berlin</t>
        </is>
      </c>
      <c r="C4" s="12" t="inlineStr">
        <is>
          <t>Hauptstraße 12</t>
        </is>
      </c>
      <c r="D4" s="11" t="inlineStr">
        <is>
          <t>10115</t>
        </is>
      </c>
      <c r="E4" s="12" t="inlineStr">
        <is>
          <t>Berlin</t>
        </is>
      </c>
      <c r="F4" s="12" t="inlineStr">
        <is>
          <t>Sabine Müller</t>
        </is>
      </c>
      <c r="G4" s="13" t="n">
        <v>58</v>
      </c>
      <c r="H4" s="14" t="n">
        <v>1</v>
      </c>
      <c r="I4" s="12" t="inlineStr">
        <is>
          <t>Wohnfläche</t>
        </is>
      </c>
      <c r="J4" s="7" t="n">
        <v>420</v>
      </c>
      <c r="K4" s="12" t="inlineStr">
        <is>
          <t>Ja</t>
        </is>
      </c>
      <c r="L4" s="15">
        <f>IFERROR(IF(I4="Wohnfläche",IFERROR(G4/(SUMIF($A$3:$A$12,A4,$G$3:$G$12)),0),IF(I4="Personen",IFERROR(H4/(SUMIF($A$3:$A$12,A4,$H$3:$H$12)),0),IF(I4="pauschal",1,0))),0)</f>
        <v/>
      </c>
      <c r="M4" s="16">
        <f>IFERROR(IF(K4="Ja",J4/12*L4,0),0)</f>
        <v/>
      </c>
      <c r="N4" s="16">
        <f>IFERROR(IF(K4="Ja",J4*L4,0),0)</f>
        <v/>
      </c>
      <c r="O4" s="34" t="n">
        <v>46113</v>
      </c>
      <c r="P4" s="12">
        <f>IFERROR(IF(I4="","Kein Schlüssel angegeben",IF(K4="Nein","Nicht umlagefähig – bitte Mietvertrag prüfen",IF(L4=0,"Umlageanteil = 0 – prüfen","OK – Umlage berechnet"))),"-")</f>
        <v/>
      </c>
    </row>
    <row r="5">
      <c r="A5" s="3" t="inlineStr">
        <is>
          <t>OBJ-02</t>
        </is>
      </c>
      <c r="B5" s="4" t="inlineStr">
        <is>
          <t>MFH München</t>
        </is>
      </c>
      <c r="C5" s="4" t="inlineStr">
        <is>
          <t>Lindenallee 7</t>
        </is>
      </c>
      <c r="D5" s="3" t="inlineStr">
        <is>
          <t>80331</t>
        </is>
      </c>
      <c r="E5" s="4" t="inlineStr">
        <is>
          <t>München</t>
        </is>
      </c>
      <c r="F5" s="4" t="inlineStr">
        <is>
          <t>Andreas Schneider</t>
        </is>
      </c>
      <c r="G5" s="5" t="n">
        <v>85</v>
      </c>
      <c r="H5" s="6" t="n">
        <v>3</v>
      </c>
      <c r="I5" s="4" t="inlineStr">
        <is>
          <t>Wohnfläche</t>
        </is>
      </c>
      <c r="J5" s="7" t="n">
        <v>780</v>
      </c>
      <c r="K5" s="4" t="inlineStr">
        <is>
          <t>Ja</t>
        </is>
      </c>
      <c r="L5" s="8">
        <f>IFERROR(IF(I5="Wohnfläche",IFERROR(G5/(SUMIF($A$3:$A$12,A5,$G$3:$G$12)),0),IF(I5="Personen",IFERROR(H5/(SUMIF($A$3:$A$12,A5,$H$3:$H$12)),0),IF(I5="pauschal",1,0))),0)</f>
        <v/>
      </c>
      <c r="M5" s="9">
        <f>IFERROR(IF(K5="Ja",J5/12*L5,0),0)</f>
        <v/>
      </c>
      <c r="N5" s="9">
        <f>IFERROR(IF(K5="Ja",J5*L5,0),0)</f>
        <v/>
      </c>
      <c r="O5" s="33" t="n">
        <v>46037</v>
      </c>
      <c r="P5" s="4">
        <f>IFERROR(IF(I5="","Kein Schlüssel angegeben",IF(K5="Nein","Nicht umlagefähig – bitte Mietvertrag prüfen",IF(L5=0,"Umlageanteil = 0 – prüfen","OK – Umlage berechnet"))),"-")</f>
        <v/>
      </c>
    </row>
    <row r="6">
      <c r="A6" s="11" t="inlineStr">
        <is>
          <t>OBJ-02</t>
        </is>
      </c>
      <c r="B6" s="12" t="inlineStr">
        <is>
          <t>MFH München</t>
        </is>
      </c>
      <c r="C6" s="12" t="inlineStr">
        <is>
          <t>Lindenallee 7</t>
        </is>
      </c>
      <c r="D6" s="11" t="inlineStr">
        <is>
          <t>80331</t>
        </is>
      </c>
      <c r="E6" s="12" t="inlineStr">
        <is>
          <t>München</t>
        </is>
      </c>
      <c r="F6" s="12" t="inlineStr">
        <is>
          <t>Petra Wagner</t>
        </is>
      </c>
      <c r="G6" s="13" t="n">
        <v>65</v>
      </c>
      <c r="H6" s="14" t="n">
        <v>2</v>
      </c>
      <c r="I6" s="12" t="inlineStr">
        <is>
          <t>Wohnfläche</t>
        </is>
      </c>
      <c r="J6" s="7" t="n">
        <v>780</v>
      </c>
      <c r="K6" s="12" t="inlineStr">
        <is>
          <t>Ja</t>
        </is>
      </c>
      <c r="L6" s="15">
        <f>IFERROR(IF(I6="Wohnfläche",IFERROR(G6/(SUMIF($A$3:$A$12,A6,$G$3:$G$12)),0),IF(I6="Personen",IFERROR(H6/(SUMIF($A$3:$A$12,A6,$H$3:$H$12)),0),IF(I6="pauschal",1,0))),0)</f>
        <v/>
      </c>
      <c r="M6" s="16">
        <f>IFERROR(IF(K6="Ja",J6/12*L6,0),0)</f>
        <v/>
      </c>
      <c r="N6" s="16">
        <f>IFERROR(IF(K6="Ja",J6*L6,0),0)</f>
        <v/>
      </c>
      <c r="O6" s="34" t="n">
        <v>46054</v>
      </c>
      <c r="P6" s="12">
        <f>IFERROR(IF(I6="","Kein Schlüssel angegeben",IF(K6="Nein","Nicht umlagefähig – bitte Mietvertrag prüfen",IF(L6=0,"Umlageanteil = 0 – prüfen","OK – Umlage berechnet"))),"-")</f>
        <v/>
      </c>
    </row>
    <row r="7">
      <c r="A7" s="3" t="inlineStr">
        <is>
          <t>OBJ-03</t>
        </is>
      </c>
      <c r="B7" s="4" t="inlineStr">
        <is>
          <t>ETW Hamburg</t>
        </is>
      </c>
      <c r="C7" s="4" t="inlineStr">
        <is>
          <t>Goethesträße 45</t>
        </is>
      </c>
      <c r="D7" s="3" t="inlineStr">
        <is>
          <t>20095</t>
        </is>
      </c>
      <c r="E7" s="4" t="inlineStr">
        <is>
          <t>Hamburg</t>
        </is>
      </c>
      <c r="F7" s="4" t="inlineStr">
        <is>
          <t>Michael Hoffmann</t>
        </is>
      </c>
      <c r="G7" s="5" t="n">
        <v>90</v>
      </c>
      <c r="H7" s="6" t="n">
        <v>4</v>
      </c>
      <c r="I7" s="4" t="inlineStr">
        <is>
          <t>Personen</t>
        </is>
      </c>
      <c r="J7" s="7" t="n">
        <v>540</v>
      </c>
      <c r="K7" s="4" t="inlineStr">
        <is>
          <t>Ja</t>
        </is>
      </c>
      <c r="L7" s="8">
        <f>IFERROR(IF(I7="Wohnfläche",IFERROR(G7/(SUMIF($A$3:$A$12,A7,$G$3:$G$12)),0),IF(I7="Personen",IFERROR(H7/(SUMIF($A$3:$A$12,A7,$H$3:$H$12)),0),IF(I7="pauschal",1,0))),0)</f>
        <v/>
      </c>
      <c r="M7" s="9">
        <f>IFERROR(IF(K7="Ja",J7/12*L7,0),0)</f>
        <v/>
      </c>
      <c r="N7" s="9">
        <f>IFERROR(IF(K7="Ja",J7*L7,0),0)</f>
        <v/>
      </c>
      <c r="O7" s="33" t="n">
        <v>46174</v>
      </c>
      <c r="P7" s="4">
        <f>IFERROR(IF(I7="","Kein Schlüssel angegeben",IF(K7="Nein","Nicht umlagefähig – bitte Mietvertrag prüfen",IF(L7=0,"Umlageanteil = 0 – prüfen","OK – Umlage berechnet"))),"-")</f>
        <v/>
      </c>
    </row>
    <row r="8">
      <c r="A8" s="11" t="inlineStr">
        <is>
          <t>OBJ-03</t>
        </is>
      </c>
      <c r="B8" s="12" t="inlineStr">
        <is>
          <t>ETW Hamburg</t>
        </is>
      </c>
      <c r="C8" s="12" t="inlineStr">
        <is>
          <t>Goethesträße 45</t>
        </is>
      </c>
      <c r="D8" s="11" t="inlineStr">
        <is>
          <t>20095</t>
        </is>
      </c>
      <c r="E8" s="12" t="inlineStr">
        <is>
          <t>Hamburg</t>
        </is>
      </c>
      <c r="F8" s="12" t="inlineStr">
        <is>
          <t>Julia Richter</t>
        </is>
      </c>
      <c r="G8" s="13" t="n">
        <v>42</v>
      </c>
      <c r="H8" s="14" t="n">
        <v>1</v>
      </c>
      <c r="I8" s="12" t="inlineStr">
        <is>
          <t>Personen</t>
        </is>
      </c>
      <c r="J8" s="7" t="n">
        <v>540</v>
      </c>
      <c r="K8" s="12" t="inlineStr">
        <is>
          <t>Nein</t>
        </is>
      </c>
      <c r="L8" s="15">
        <f>IFERROR(IF(I8="Wohnfläche",IFERROR(G8/(SUMIF($A$3:$A$12,A8,$G$3:$G$12)),0),IF(I8="Personen",IFERROR(H8/(SUMIF($A$3:$A$12,A8,$H$3:$H$12)),0),IF(I8="pauschal",1,0))),0)</f>
        <v/>
      </c>
      <c r="M8" s="16">
        <f>IFERROR(IF(K8="Ja",J8/12*L8,0),0)</f>
        <v/>
      </c>
      <c r="N8" s="16">
        <f>IFERROR(IF(K8="Ja",J8*L8,0),0)</f>
        <v/>
      </c>
      <c r="O8" s="34" t="n">
        <v>46082</v>
      </c>
      <c r="P8" s="12">
        <f>IFERROR(IF(I8="","Kein Schlüssel angegeben",IF(K8="Nein","Nicht umlagefähig – bitte Mietvertrag prüfen",IF(L8=0,"Umlageanteil = 0 – prüfen","OK – Umlage berechnet"))),"-")</f>
        <v/>
      </c>
    </row>
    <row r="9">
      <c r="A9" s="3" t="inlineStr">
        <is>
          <t>OBJ-04</t>
        </is>
      </c>
      <c r="B9" s="4" t="inlineStr">
        <is>
          <t>Renditeobjekt Köln</t>
        </is>
      </c>
      <c r="C9" s="4" t="inlineStr">
        <is>
          <t>Bahnhofstraße 18</t>
        </is>
      </c>
      <c r="D9" s="3" t="inlineStr">
        <is>
          <t>50667</t>
        </is>
      </c>
      <c r="E9" s="4" t="inlineStr">
        <is>
          <t>Köln</t>
        </is>
      </c>
      <c r="F9" s="4" t="inlineStr">
        <is>
          <t>Stefan Weber</t>
        </is>
      </c>
      <c r="G9" s="5" t="n">
        <v>118</v>
      </c>
      <c r="H9" s="6" t="n">
        <v>2</v>
      </c>
      <c r="I9" s="4" t="inlineStr">
        <is>
          <t>pauschal</t>
        </is>
      </c>
      <c r="J9" s="7" t="n">
        <v>1250</v>
      </c>
      <c r="K9" s="4" t="inlineStr">
        <is>
          <t>Ja</t>
        </is>
      </c>
      <c r="L9" s="8">
        <f>IFERROR(IF(I9="Wohnfläche",IFERROR(G9/(SUMIF($A$3:$A$12,A9,$G$3:$G$12)),0),IF(I9="Personen",IFERROR(H9/(SUMIF($A$3:$A$12,A9,$H$3:$H$12)),0),IF(I9="pauschal",1,0))),0)</f>
        <v/>
      </c>
      <c r="M9" s="9">
        <f>IFERROR(IF(K9="Ja",J9/12*L9,0),0)</f>
        <v/>
      </c>
      <c r="N9" s="9">
        <f>IFERROR(IF(K9="Ja",J9*L9,0),0)</f>
        <v/>
      </c>
      <c r="O9" s="33" t="n">
        <v>46023</v>
      </c>
      <c r="P9" s="4">
        <f>IFERROR(IF(I9="","Kein Schlüssel angegeben",IF(K9="Nein","Nicht umlagefähig – bitte Mietvertrag prüfen",IF(L9=0,"Umlageanteil = 0 – prüfen","OK – Umlage berechnet"))),"-")</f>
        <v/>
      </c>
    </row>
    <row r="10">
      <c r="A10" s="11" t="inlineStr">
        <is>
          <t>OBJ-05</t>
        </is>
      </c>
      <c r="B10" s="12" t="inlineStr">
        <is>
          <t>Wohnung Frankfurt</t>
        </is>
      </c>
      <c r="C10" s="12" t="inlineStr">
        <is>
          <t>Schillerstraße 9</t>
        </is>
      </c>
      <c r="D10" s="11" t="inlineStr">
        <is>
          <t>60313</t>
        </is>
      </c>
      <c r="E10" s="12" t="inlineStr">
        <is>
          <t>Frankfurt am Main</t>
        </is>
      </c>
      <c r="F10" s="12" t="inlineStr">
        <is>
          <t>Claudia Fischer</t>
        </is>
      </c>
      <c r="G10" s="13" t="n">
        <v>55</v>
      </c>
      <c r="H10" s="14" t="n">
        <v>2</v>
      </c>
      <c r="I10" s="12" t="inlineStr">
        <is>
          <t>Wohnfläche</t>
        </is>
      </c>
      <c r="J10" s="7" t="n">
        <v>310</v>
      </c>
      <c r="K10" s="12" t="inlineStr">
        <is>
          <t>Ja</t>
        </is>
      </c>
      <c r="L10" s="15">
        <f>IFERROR(IF(I10="Wohnfläche",IFERROR(G10/(SUMIF($A$3:$A$12,A10,$G$3:$G$12)),0),IF(I10="Personen",IFERROR(H10/(SUMIF($A$3:$A$12,A10,$H$3:$H$12)),0),IF(I10="pauschal",1,0))),0)</f>
        <v/>
      </c>
      <c r="M10" s="16">
        <f>IFERROR(IF(K10="Ja",J10/12*L10,0),0)</f>
        <v/>
      </c>
      <c r="N10" s="16">
        <f>IFERROR(IF(K10="Ja",J10*L10,0),0)</f>
        <v/>
      </c>
      <c r="O10" s="34" t="n">
        <v>46127</v>
      </c>
      <c r="P10" s="12">
        <f>IFERROR(IF(I10="","Kein Schlüssel angegeben",IF(K10="Nein","Nicht umlagefähig – bitte Mietvertrag prüfen",IF(L10=0,"Umlageanteil = 0 – prüfen","OK – Umlage berechnet"))),"-")</f>
        <v/>
      </c>
    </row>
    <row r="11">
      <c r="A11" s="3" t="inlineStr">
        <is>
          <t>OBJ-06</t>
        </is>
      </c>
      <c r="B11" s="4" t="inlineStr">
        <is>
          <t>Altbau Leipzig</t>
        </is>
      </c>
      <c r="C11" s="4" t="inlineStr">
        <is>
          <t>Rosenstraße 14</t>
        </is>
      </c>
      <c r="D11" s="3" t="inlineStr">
        <is>
          <t>04109</t>
        </is>
      </c>
      <c r="E11" s="4" t="inlineStr">
        <is>
          <t>Leipzig</t>
        </is>
      </c>
      <c r="F11" s="4" t="inlineStr">
        <is>
          <t>Markus Bauer</t>
        </is>
      </c>
      <c r="G11" s="5" t="n">
        <v>68</v>
      </c>
      <c r="H11" s="6" t="n">
        <v>3</v>
      </c>
      <c r="I11" s="4" t="inlineStr">
        <is>
          <t>Personen</t>
        </is>
      </c>
      <c r="J11" s="7" t="n">
        <v>180</v>
      </c>
      <c r="K11" s="4" t="inlineStr">
        <is>
          <t>Ja</t>
        </is>
      </c>
      <c r="L11" s="8">
        <f>IFERROR(IF(I11="Wohnfläche",IFERROR(G11/(SUMIF($A$3:$A$12,A11,$G$3:$G$12)),0),IF(I11="Personen",IFERROR(H11/(SUMIF($A$3:$A$12,A11,$H$3:$H$12)),0),IF(I11="pauschal",1,0))),0)</f>
        <v/>
      </c>
      <c r="M11" s="9">
        <f>IFERROR(IF(K11="Ja",J11/12*L11,0),0)</f>
        <v/>
      </c>
      <c r="N11" s="9">
        <f>IFERROR(IF(K11="Ja",J11*L11,0),0)</f>
        <v/>
      </c>
      <c r="O11" s="33" t="n">
        <v>46143</v>
      </c>
      <c r="P11" s="4">
        <f>IFERROR(IF(I11="","Kein Schlüssel angegeben",IF(K11="Nein","Nicht umlagefähig – bitte Mietvertrag prüfen",IF(L11=0,"Umlageanteil = 0 – prüfen","OK – Umlage berechnet"))),"-")</f>
        <v/>
      </c>
    </row>
    <row r="12">
      <c r="A12" s="11" t="inlineStr">
        <is>
          <t>OBJ-07</t>
        </is>
      </c>
      <c r="B12" s="12" t="inlineStr">
        <is>
          <t>Neubau Hannover</t>
        </is>
      </c>
      <c r="C12" s="12" t="inlineStr">
        <is>
          <t>Birkenweg 5</t>
        </is>
      </c>
      <c r="D12" s="11" t="inlineStr">
        <is>
          <t>30159</t>
        </is>
      </c>
      <c r="E12" s="12" t="inlineStr">
        <is>
          <t>Hannover</t>
        </is>
      </c>
      <c r="F12" s="12" t="inlineStr">
        <is>
          <t>Nicole Schulz</t>
        </is>
      </c>
      <c r="G12" s="13" t="n">
        <v>77</v>
      </c>
      <c r="H12" s="14" t="n">
        <v>2</v>
      </c>
      <c r="I12" s="12" t="inlineStr">
        <is>
          <t>Wohnfläche</t>
        </is>
      </c>
      <c r="J12" s="7" t="n">
        <v>490</v>
      </c>
      <c r="K12" s="12" t="inlineStr">
        <is>
          <t>Ja</t>
        </is>
      </c>
      <c r="L12" s="15">
        <f>IFERROR(IF(I12="Wohnfläche",IFERROR(G12/(SUMIF($A$3:$A$12,A12,$G$3:$G$12)),0),IF(I12="Personen",IFERROR(H12/(SUMIF($A$3:$A$12,A12,$H$3:$H$12)),0),IF(I12="pauschal",1,0))),0)</f>
        <v/>
      </c>
      <c r="M12" s="16">
        <f>IFERROR(IF(K12="Ja",J12/12*L12,0),0)</f>
        <v/>
      </c>
      <c r="N12" s="16">
        <f>IFERROR(IF(K12="Ja",J12*L12,0),0)</f>
        <v/>
      </c>
      <c r="O12" s="34" t="n">
        <v>46174</v>
      </c>
      <c r="P12" s="12">
        <f>IFERROR(IF(I12="","Kein Schlüssel angegeben",IF(K12="Nein","Nicht umlagefähig – bitte Mietvertrag prüfen",IF(L12=0,"Umlageanteil = 0 – prüfen","OK – Umlage berechnet"))),"-")</f>
        <v/>
      </c>
    </row>
    <row r="13">
      <c r="A13" s="2" t="inlineStr">
        <is>
          <t>SUMME</t>
        </is>
      </c>
      <c r="B13" s="18" t="n"/>
      <c r="C13" s="18" t="n"/>
      <c r="D13" s="18" t="n"/>
      <c r="E13" s="18" t="n"/>
      <c r="F13" s="18" t="n"/>
      <c r="G13" s="19">
        <f>SUM(G3:G12)</f>
        <v/>
      </c>
      <c r="H13" s="18" t="n"/>
      <c r="I13" s="18" t="n"/>
      <c r="J13" s="18" t="n"/>
      <c r="K13" s="18" t="n"/>
      <c r="L13" s="18" t="n"/>
      <c r="M13" s="20">
        <f>SUM(M3:M12)</f>
        <v/>
      </c>
      <c r="N13" s="20">
        <f>SUM(N3:N12)</f>
        <v/>
      </c>
      <c r="O13" s="18" t="n"/>
      <c r="P13" s="18" t="n"/>
    </row>
  </sheetData>
  <mergeCells count="1">
    <mergeCell ref="A1:P1"/>
  </mergeCells>
  <conditionalFormatting sqref="A3:P12">
    <cfRule type="expression" priority="1" dxfId="0" stopIfTrue="1">
      <formula>$K3="Nein"</formula>
    </cfRule>
  </conditionalFormatting>
  <dataValidations count="2">
    <dataValidation sqref="I3:I50" showErrorMessage="1" showInputMessage="1" allowBlank="1" type="list">
      <formula1>"Wohnfläche,Personen,pauschal"</formula1>
    </dataValidation>
    <dataValidation sqref="K3:K50" showErrorMessage="1" showInputMessage="1" allowBlank="1" type="list">
      <formula1>"Ja,Nein"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H42"/>
  <sheetViews>
    <sheetView workbookViewId="0">
      <selection activeCell="A1" sqref="A1"/>
    </sheetView>
  </sheetViews>
  <sheetFormatPr baseColWidth="8" defaultRowHeight="15"/>
  <cols>
    <col width="40" customWidth="1" min="1" max="1"/>
    <col width="20" customWidth="1" min="2" max="2"/>
    <col width="2" customWidth="1" min="3" max="3"/>
    <col width="22" customWidth="1" min="4" max="4"/>
    <col width="20" customWidth="1" min="5" max="5"/>
    <col width="2" customWidth="1" min="6" max="6"/>
    <col width="22" customWidth="1" min="7" max="7"/>
    <col width="18" customWidth="1" min="8" max="8"/>
  </cols>
  <sheetData>
    <row r="1" ht="28" customHeight="1">
      <c r="A1" s="1" t="inlineStr">
        <is>
          <t>Objektübersicht – Grundsteuer Dashboard</t>
        </is>
      </c>
    </row>
    <row r="2">
      <c r="A2" s="2" t="inlineStr">
        <is>
          <t>Kennzahl</t>
        </is>
      </c>
      <c r="B2" s="2" t="inlineStr">
        <is>
          <t>Wert</t>
        </is>
      </c>
      <c r="D2" s="21" t="inlineStr">
        <is>
          <t>Objekt</t>
        </is>
      </c>
      <c r="E2" s="35" t="n"/>
      <c r="F2" s="21" t="inlineStr">
        <is>
          <t>Grundsteuer Jahresbetrag €</t>
        </is>
      </c>
      <c r="G2" s="36" t="n"/>
      <c r="H2" s="35" t="n"/>
    </row>
    <row r="3">
      <c r="A3" s="22" t="inlineStr">
        <is>
          <t>Gesamtgrundsteuer aller Objekte (€)</t>
        </is>
      </c>
      <c r="B3" s="9">
        <f>IFERROR(SUM('Objekte &amp; Umlage'!J3:J12),0)</f>
        <v/>
      </c>
      <c r="D3" s="23" t="inlineStr">
        <is>
          <t>OBJ-01</t>
        </is>
      </c>
      <c r="E3" s="24" t="inlineStr"/>
      <c r="F3" s="9" t="n">
        <v>420</v>
      </c>
      <c r="G3" s="24" t="inlineStr"/>
      <c r="H3" s="24" t="inlineStr"/>
    </row>
    <row r="4">
      <c r="A4" s="25" t="inlineStr">
        <is>
          <t>Gesamt umlagefähige Grundsteuer jährlich (€)</t>
        </is>
      </c>
      <c r="B4" s="16">
        <f>IFERROR(SUM('Objekte &amp; Umlage'!N3:N12),0)</f>
        <v/>
      </c>
      <c r="D4" s="26" t="inlineStr">
        <is>
          <t>OBJ-02</t>
        </is>
      </c>
      <c r="E4" s="27" t="inlineStr"/>
      <c r="F4" s="16" t="n">
        <v>780</v>
      </c>
      <c r="G4" s="27" t="inlineStr"/>
      <c r="H4" s="27" t="inlineStr"/>
    </row>
    <row r="5">
      <c r="A5" s="22" t="inlineStr">
        <is>
          <t>Nicht umlagefähiger Anteil (€)</t>
        </is>
      </c>
      <c r="B5" s="9">
        <f>IFERROR(B3-B4,0)</f>
        <v/>
      </c>
      <c r="D5" s="23" t="inlineStr">
        <is>
          <t>OBJ-03</t>
        </is>
      </c>
      <c r="E5" s="24" t="inlineStr"/>
      <c r="F5" s="9" t="n">
        <v>540</v>
      </c>
      <c r="G5" s="24" t="inlineStr"/>
      <c r="H5" s="24" t="inlineStr"/>
    </row>
    <row r="6">
      <c r="A6" s="25" t="inlineStr">
        <is>
          <t>Durchschnittliche Jahresumlage pro Einheit (€)</t>
        </is>
      </c>
      <c r="B6" s="16">
        <f>IFERROR(AVERAGE('Objekte &amp; Umlage'!N3:N12),0)</f>
        <v/>
      </c>
      <c r="D6" s="26" t="inlineStr">
        <is>
          <t>OBJ-04</t>
        </is>
      </c>
      <c r="E6" s="27" t="inlineStr"/>
      <c r="F6" s="16" t="n">
        <v>1250</v>
      </c>
      <c r="G6" s="27" t="inlineStr"/>
      <c r="H6" s="27" t="inlineStr"/>
    </row>
    <row r="7">
      <c r="A7" s="22" t="inlineStr">
        <is>
          <t>Anzahl aktiver Mietverhältnisse (gesamt)</t>
        </is>
      </c>
      <c r="B7" s="6">
        <f>IFERROR(COUNTA('Objekte &amp; Umlage'!F3:F12),0)</f>
        <v/>
      </c>
      <c r="D7" s="23" t="inlineStr">
        <is>
          <t>OBJ-05</t>
        </is>
      </c>
      <c r="E7" s="24" t="inlineStr"/>
      <c r="F7" s="9" t="n">
        <v>310</v>
      </c>
      <c r="G7" s="24" t="inlineStr"/>
      <c r="H7" s="24" t="inlineStr"/>
    </row>
    <row r="8">
      <c r="A8" s="25" t="inlineStr">
        <is>
          <t>Davon umlagefähig (Anzahl)</t>
        </is>
      </c>
      <c r="B8" s="14">
        <f>IFERROR(COUNTIF('Objekte &amp; Umlage'!K3:K12,"Ja"),0)</f>
        <v/>
      </c>
      <c r="D8" s="26" t="inlineStr">
        <is>
          <t>OBJ-06</t>
        </is>
      </c>
      <c r="E8" s="27" t="inlineStr"/>
      <c r="F8" s="16" t="n">
        <v>180</v>
      </c>
      <c r="G8" s="27" t="inlineStr"/>
      <c r="H8" s="27" t="inlineStr"/>
    </row>
    <row r="9">
      <c r="A9" s="22" t="inlineStr">
        <is>
          <t>Davon NICHT umlagefähig (Anzahl)</t>
        </is>
      </c>
      <c r="B9" s="6">
        <f>IFERROR(COUNTIF('Objekte &amp; Umlage'!K3:K12,"Nein"),0)</f>
        <v/>
      </c>
      <c r="D9" s="23" t="inlineStr">
        <is>
          <t>OBJ-07</t>
        </is>
      </c>
      <c r="E9" s="24" t="inlineStr"/>
      <c r="F9" s="9" t="n">
        <v>490</v>
      </c>
      <c r="G9" s="24" t="inlineStr"/>
      <c r="H9" s="24" t="inlineStr"/>
    </row>
    <row r="10">
      <c r="A10" s="25" t="inlineStr">
        <is>
          <t>Verteilerschlüssel: Wohnfläche (Anzahl)</t>
        </is>
      </c>
      <c r="B10" s="14">
        <f>IFERROR(COUNTIF('Objekte &amp; Umlage'!I3:I12,"Wohnfläche"),0)</f>
        <v/>
      </c>
    </row>
    <row r="11">
      <c r="A11" s="22" t="inlineStr">
        <is>
          <t>Verteilerschlüssel: Personen (Anzahl)</t>
        </is>
      </c>
      <c r="B11" s="6">
        <f>IFERROR(COUNTIF('Objekte &amp; Umlage'!I3:I12,"Personen"),0)</f>
        <v/>
      </c>
      <c r="D11" s="2" t="inlineStr">
        <is>
          <t>Verteilerschlüssel</t>
        </is>
      </c>
      <c r="E11" s="35" t="n"/>
      <c r="F11" s="2" t="inlineStr">
        <is>
          <t>Anzahl Einheiten</t>
        </is>
      </c>
      <c r="G11" s="36" t="n"/>
      <c r="H11" s="35" t="n"/>
    </row>
    <row r="12">
      <c r="A12" s="25" t="inlineStr">
        <is>
          <t>Verteilerschlüssel: pauschal (Anzahl)</t>
        </is>
      </c>
      <c r="B12" s="14">
        <f>IFERROR(COUNTIF('Objekte &amp; Umlage'!I3:I12,"pauschal"),0)</f>
        <v/>
      </c>
      <c r="D12" s="12" t="inlineStr">
        <is>
          <t>Wohnfläche</t>
        </is>
      </c>
      <c r="E12" s="27" t="inlineStr"/>
      <c r="F12" s="14">
        <f>IFERROR(B10,0)</f>
        <v/>
      </c>
      <c r="G12" s="27" t="inlineStr"/>
      <c r="H12" s="27" t="inlineStr"/>
    </row>
    <row r="13">
      <c r="A13" s="22" t="inlineStr">
        <is>
          <t>Anteil Wohnfläche-Schlüssel (%)</t>
        </is>
      </c>
      <c r="B13" s="8">
        <f>IFERROR(B10/B7,0)</f>
        <v/>
      </c>
      <c r="D13" s="4" t="inlineStr">
        <is>
          <t>Personen</t>
        </is>
      </c>
      <c r="E13" s="24" t="inlineStr"/>
      <c r="F13" s="6">
        <f>IFERROR(B11,0)</f>
        <v/>
      </c>
      <c r="G13" s="24" t="inlineStr"/>
      <c r="H13" s="24" t="inlineStr"/>
    </row>
    <row r="14">
      <c r="A14" s="25" t="inlineStr">
        <is>
          <t>Anteil Personen-Schlüssel (%)</t>
        </is>
      </c>
      <c r="B14" s="15">
        <f>IFERROR(B11/B7,0)</f>
        <v/>
      </c>
      <c r="D14" s="12" t="inlineStr">
        <is>
          <t>pauschal</t>
        </is>
      </c>
      <c r="E14" s="27" t="inlineStr"/>
      <c r="F14" s="14">
        <f>IFERROR(B12,0)</f>
        <v/>
      </c>
      <c r="G14" s="27" t="inlineStr"/>
      <c r="H14" s="27" t="inlineStr"/>
    </row>
    <row r="15">
      <c r="A15" s="22" t="inlineStr">
        <is>
          <t>Anteil pauschal-Schlüssel (%)</t>
        </is>
      </c>
      <c r="B15" s="8">
        <f>IFERROR(B12/B7,0)</f>
        <v/>
      </c>
    </row>
    <row r="16">
      <c r="A16" s="25" t="inlineStr">
        <is>
          <t>Status-Check</t>
        </is>
      </c>
      <c r="B16" s="14">
        <f>IF(B5&gt;0,"Alle Mietverhältnisse erfasst","Bitte Daten prüfen")</f>
        <v/>
      </c>
    </row>
    <row r="17"/>
    <row r="18"/>
    <row r="19"/>
    <row r="20"/>
    <row r="21"/>
    <row r="22"/>
    <row r="23"/>
    <row r="24"/>
    <row r="25"/>
    <row r="26"/>
    <row r="27"/>
    <row r="28"/>
    <row r="29"/>
    <row r="30"/>
    <row r="31">
      <c r="A31" s="21" t="inlineStr">
        <is>
          <t>Monatliche Grundsteuer-Umlage je Mieter</t>
        </is>
      </c>
      <c r="B31" s="35" t="n"/>
    </row>
    <row r="32">
      <c r="A32" s="2" t="inlineStr">
        <is>
          <t>Mietername</t>
        </is>
      </c>
      <c r="B32" s="2" t="inlineStr">
        <is>
          <t>Umlage monatlich €</t>
        </is>
      </c>
    </row>
    <row r="33">
      <c r="A33" s="4" t="inlineStr">
        <is>
          <t>Thomas Becker</t>
        </is>
      </c>
      <c r="B33" s="9">
        <f>IFERROR('Objekte &amp; Umlage'!M3,0)</f>
        <v/>
      </c>
    </row>
    <row r="34">
      <c r="A34" s="12" t="inlineStr">
        <is>
          <t>Sabine Müller</t>
        </is>
      </c>
      <c r="B34" s="16">
        <f>IFERROR('Objekte &amp; Umlage'!M4,0)</f>
        <v/>
      </c>
    </row>
    <row r="35">
      <c r="A35" s="4" t="inlineStr">
        <is>
          <t>Andreas Schneider</t>
        </is>
      </c>
      <c r="B35" s="9">
        <f>IFERROR('Objekte &amp; Umlage'!M5,0)</f>
        <v/>
      </c>
    </row>
    <row r="36">
      <c r="A36" s="12" t="inlineStr">
        <is>
          <t>Petra Wagner</t>
        </is>
      </c>
      <c r="B36" s="16">
        <f>IFERROR('Objekte &amp; Umlage'!M6,0)</f>
        <v/>
      </c>
    </row>
    <row r="37">
      <c r="A37" s="4" t="inlineStr">
        <is>
          <t>Michael Hoffmann</t>
        </is>
      </c>
      <c r="B37" s="9">
        <f>IFERROR('Objekte &amp; Umlage'!M7,0)</f>
        <v/>
      </c>
    </row>
    <row r="38">
      <c r="A38" s="12" t="inlineStr">
        <is>
          <t>Julia Richter</t>
        </is>
      </c>
      <c r="B38" s="16">
        <f>IFERROR('Objekte &amp; Umlage'!M8,0)</f>
        <v/>
      </c>
    </row>
    <row r="39">
      <c r="A39" s="4" t="inlineStr">
        <is>
          <t>Stefan Weber</t>
        </is>
      </c>
      <c r="B39" s="9">
        <f>IFERROR('Objekte &amp; Umlage'!M9,0)</f>
        <v/>
      </c>
    </row>
    <row r="40">
      <c r="A40" s="12" t="inlineStr">
        <is>
          <t>Claudia Fischer</t>
        </is>
      </c>
      <c r="B40" s="16">
        <f>IFERROR('Objekte &amp; Umlage'!M10,0)</f>
        <v/>
      </c>
    </row>
    <row r="41">
      <c r="A41" s="4" t="inlineStr">
        <is>
          <t>Markus Bauer</t>
        </is>
      </c>
      <c r="B41" s="9">
        <f>IFERROR('Objekte &amp; Umlage'!M11,0)</f>
        <v/>
      </c>
    </row>
    <row r="42">
      <c r="A42" s="12" t="inlineStr">
        <is>
          <t>Nicole Schulz</t>
        </is>
      </c>
      <c r="B42" s="16">
        <f>IFERROR('Objekte &amp; Umlage'!M12,0)</f>
        <v/>
      </c>
    </row>
  </sheetData>
  <mergeCells count="6">
    <mergeCell ref="A1:H1"/>
    <mergeCell ref="D2:E2"/>
    <mergeCell ref="F2:H2"/>
    <mergeCell ref="D11:E11"/>
    <mergeCell ref="F11:H11"/>
    <mergeCell ref="A31:B31"/>
  </mergeCells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E30"/>
  <sheetViews>
    <sheetView workbookViewId="0">
      <selection activeCell="A1" sqref="A1"/>
    </sheetView>
  </sheetViews>
  <sheetFormatPr baseColWidth="8" defaultRowHeight="15"/>
  <cols>
    <col width="5" customWidth="1" min="1" max="1"/>
    <col width="28" customWidth="1" min="2" max="2"/>
    <col width="55" customWidth="1" min="3" max="3"/>
    <col width="20" customWidth="1" min="4" max="4"/>
    <col width="20" customWidth="1" min="5" max="5"/>
  </cols>
  <sheetData>
    <row r="1" ht="28" customHeight="1">
      <c r="A1" s="1" t="inlineStr">
        <is>
          <t>Hinweise, Rechtsgrundlagen &amp; Anleitung</t>
        </is>
      </c>
    </row>
    <row r="2"/>
    <row r="3">
      <c r="B3" s="28" t="inlineStr">
        <is>
          <t>1. Rechtsgrundlage</t>
        </is>
      </c>
      <c r="C3" s="36" t="n"/>
      <c r="D3" s="36" t="n"/>
      <c r="E3" s="35" t="n"/>
    </row>
    <row r="4" ht="32" customHeight="1">
      <c r="B4" s="29" t="inlineStr">
        <is>
          <t>§ 2 Nr. 1 BetrKV</t>
        </is>
      </c>
      <c r="C4" s="30" t="inlineStr">
        <is>
          <t>Die Grundsteuer ist gemäß § 2 Nr. 1 Betriebskostenverordnung (BetrKV) als Betriebskostenposition ausdrücklich umlagefähig.</t>
        </is>
      </c>
      <c r="D4" s="36" t="n"/>
      <c r="E4" s="35" t="n"/>
    </row>
    <row r="5" ht="32" customHeight="1">
      <c r="B5" s="31" t="inlineStr">
        <is>
          <t>Voraussetzung</t>
        </is>
      </c>
      <c r="C5" s="32" t="inlineStr">
        <is>
          <t>Die Umlage ist nur zulässig, wenn im Mietvertrag eine wirksame Betriebskostenklausel vereinbart wurde (z. B. "Der Mieter trägt die Betriebskosten gemäß § 2 BetrKV").</t>
        </is>
      </c>
      <c r="D5" s="36" t="n"/>
      <c r="E5" s="35" t="n"/>
    </row>
    <row r="6" ht="32" customHeight="1">
      <c r="B6" s="29" t="inlineStr">
        <is>
          <t>Grundsteuer-Bescheid</t>
        </is>
      </c>
      <c r="C6" s="30" t="inlineStr">
        <is>
          <t>Grundlage für die Umlage ist der aktuelle Grundsteuerbescheid der Gemeinde. Der jährliche Betrag ist in Spalte J (Objekte &amp; Umlage) einzutragen.</t>
        </is>
      </c>
      <c r="D6" s="36" t="n"/>
      <c r="E6" s="35" t="n"/>
    </row>
    <row r="7"/>
    <row r="8">
      <c r="B8" s="28" t="inlineStr">
        <is>
          <t>2. Verteilerschlüssel</t>
        </is>
      </c>
      <c r="C8" s="36" t="n"/>
      <c r="D8" s="36" t="n"/>
      <c r="E8" s="35" t="n"/>
    </row>
    <row r="9" ht="32" customHeight="1">
      <c r="B9" s="31" t="inlineStr">
        <is>
          <t>Wohnfläche (empfohlen)</t>
        </is>
      </c>
      <c r="C9" s="32" t="inlineStr">
        <is>
          <t>Die Umlage erfolgt anteilig nach der Wohnfläche der einzelnen Einheiten bezogen auf die Gesamtwohnfläche des Objekts. Dies ist der gesetzliche Regelfall (§ 556a BGB).</t>
        </is>
      </c>
      <c r="D9" s="36" t="n"/>
      <c r="E9" s="35" t="n"/>
    </row>
    <row r="10" ht="32" customHeight="1">
      <c r="B10" s="29" t="inlineStr">
        <is>
          <t>Personen</t>
        </is>
      </c>
      <c r="C10" s="30" t="inlineStr">
        <is>
          <t>Alternativ kann die Umlage nach Personenanzahl erfolgen, sofern dies mietvertraglich vereinbart wurde.</t>
        </is>
      </c>
      <c r="D10" s="36" t="n"/>
      <c r="E10" s="35" t="n"/>
    </row>
    <row r="11" ht="32" customHeight="1">
      <c r="B11" s="31" t="inlineStr">
        <is>
          <t>pauschal</t>
        </is>
      </c>
      <c r="C11" s="32" t="inlineStr">
        <is>
          <t>Bei Einzelobjekten oder gewerblicher Nutzung kann ein pauschaler Schlüssel (100 %) vereinbart werden. Bitte mietvertraglich absichern.</t>
        </is>
      </c>
      <c r="D11" s="36" t="n"/>
      <c r="E11" s="35" t="n"/>
    </row>
    <row r="12"/>
    <row r="13">
      <c r="B13" s="28" t="inlineStr">
        <is>
          <t>3. Grundsteuerreform 2026</t>
        </is>
      </c>
      <c r="C13" s="36" t="n"/>
      <c r="D13" s="36" t="n"/>
      <c r="E13" s="35" t="n"/>
    </row>
    <row r="14" ht="32" customHeight="1">
      <c r="B14" s="29" t="inlineStr">
        <is>
          <t>Neuberechnung</t>
        </is>
      </c>
      <c r="C14" s="30" t="inlineStr">
        <is>
          <t>Durch die Grundsteuerreform (Grundgesetzänderung 2019, Umsetzung ab 01.01.2025/2026) wurden die Einheitswerte neu berechnet. Bitte prüfen Sie aktuelle Bescheide Ihrer Gemeinde.</t>
        </is>
      </c>
      <c r="D14" s="36" t="n"/>
      <c r="E14" s="35" t="n"/>
    </row>
    <row r="15" ht="32" customHeight="1">
      <c r="B15" s="31" t="inlineStr">
        <is>
          <t>Anpassung empfohlen</t>
        </is>
      </c>
      <c r="C15" s="32" t="inlineStr">
        <is>
          <t>Falls Ihr Grundsteuerbescheid für 2026 noch nicht vorliegt, verwenden Sie den letzten bekannten Betrag und passen Sie ihn nach Erhalt des neuen Bescheids an.</t>
        </is>
      </c>
      <c r="D15" s="36" t="n"/>
      <c r="E15" s="35" t="n"/>
    </row>
    <row r="16" ht="32" customHeight="1">
      <c r="B16" s="29" t="inlineStr">
        <is>
          <t>Aufkommensneutralität</t>
        </is>
      </c>
      <c r="C16" s="30" t="inlineStr">
        <is>
          <t>Kommunen haben Hebesätze angepasst. Die tatsächliche Belastung kann je nach Gemeinde höher oder niedriger als zuvor ausfallen.</t>
        </is>
      </c>
      <c r="D16" s="36" t="n"/>
      <c r="E16" s="35" t="n"/>
    </row>
    <row r="17"/>
    <row r="18">
      <c r="B18" s="28" t="inlineStr">
        <is>
          <t>4. Nebenkostenabrechnung</t>
        </is>
      </c>
      <c r="C18" s="36" t="n"/>
      <c r="D18" s="36" t="n"/>
      <c r="E18" s="35" t="n"/>
    </row>
    <row r="19" ht="32" customHeight="1">
      <c r="B19" s="31" t="inlineStr">
        <is>
          <t>Transparenz</t>
        </is>
      </c>
      <c r="C19" s="32" t="inlineStr">
        <is>
          <t>Die Grundsteuerumlage muss in der jährlichen Betriebskostenabrechnung transparent ausgewiesen werden. Mieter haben Anspruch auf Belegeinsicht.</t>
        </is>
      </c>
      <c r="D19" s="36" t="n"/>
      <c r="E19" s="35" t="n"/>
    </row>
    <row r="20" ht="32" customHeight="1">
      <c r="B20" s="29" t="inlineStr">
        <is>
          <t>Abrechnungszeitraum</t>
        </is>
      </c>
      <c r="C20" s="30" t="inlineStr">
        <is>
          <t>Der Abrechnungszeitraum beträgt grundsätzlich 12 Monate. Die Abrechnung ist dem Mieter spätestens 12 Monate nach Ende des Abrechnungsjahres zuzustellen.</t>
        </is>
      </c>
      <c r="D20" s="36" t="n"/>
      <c r="E20" s="35" t="n"/>
    </row>
    <row r="21" ht="32" customHeight="1">
      <c r="B21" s="31" t="inlineStr">
        <is>
          <t>Nachzahlung / Guthaben</t>
        </is>
      </c>
      <c r="C21" s="32" t="inlineStr">
        <is>
          <t>Wurden monatliche Vorauszahlungen geleistet, ergibt sich eine Nachzahlung oder ein Guthaben. Nutzen Sie Blatt 1 für die Monatsbeträge.</t>
        </is>
      </c>
      <c r="D21" s="36" t="n"/>
      <c r="E21" s="35" t="n"/>
    </row>
    <row r="22"/>
    <row r="23">
      <c r="B23" s="28" t="inlineStr">
        <is>
          <t>5. Farbcodierung &amp; Eingabe</t>
        </is>
      </c>
      <c r="C23" s="36" t="n"/>
      <c r="D23" s="36" t="n"/>
      <c r="E23" s="35" t="n"/>
    </row>
    <row r="24" ht="32" customHeight="1">
      <c r="B24" s="29" t="inlineStr">
        <is>
          <t>Gelbe Zellen</t>
        </is>
      </c>
      <c r="C24" s="30" t="inlineStr">
        <is>
          <t>Gelb hinterlegte Zellen (Grundsteuer Jahresbetrag) sind Eingabezellen – hier tragen Sie den aktuellen Bescheidsbetrag ein.</t>
        </is>
      </c>
      <c r="D24" s="36" t="n"/>
      <c r="E24" s="35" t="n"/>
    </row>
    <row r="25" ht="32" customHeight="1">
      <c r="B25" s="31" t="inlineStr">
        <is>
          <t>Rote Zeilen</t>
        </is>
      </c>
      <c r="C25" s="32" t="inlineStr">
        <is>
          <t>Rot markierte Zeilen kennzeichnen Mietverhältnisse mit Umlagefähig = Nein – bitte mietvertraglich und rechtlich prüfen.</t>
        </is>
      </c>
      <c r="D25" s="36" t="n"/>
      <c r="E25" s="35" t="n"/>
    </row>
    <row r="26" ht="32" customHeight="1">
      <c r="B26" s="29" t="inlineStr">
        <is>
          <t>Dropdown-Auswahl</t>
        </is>
      </c>
      <c r="C26" s="30" t="inlineStr">
        <is>
          <t>Nutzen Sie die Dropdown-Listen in den Spalten I (Verteilerschlüssel) und K (Umlagefähig?) für konsistente Einträge.</t>
        </is>
      </c>
      <c r="D26" s="36" t="n"/>
      <c r="E26" s="35" t="n"/>
    </row>
    <row r="27" ht="32" customHeight="1">
      <c r="B27" s="31" t="inlineStr">
        <is>
          <t>Formeln nicht ändern</t>
        </is>
      </c>
      <c r="C27" s="32" t="inlineStr">
        <is>
          <t>Bitte ändern Sie keine Formeln in den Spalten L, M, N und P – diese werden automatisch berechnet.</t>
        </is>
      </c>
      <c r="D27" s="36" t="n"/>
      <c r="E27" s="35" t="n"/>
    </row>
    <row r="28"/>
    <row r="29">
      <c r="B29" s="28" t="inlineStr">
        <is>
          <t>6. Haftungsausschluss</t>
        </is>
      </c>
      <c r="C29" s="36" t="n"/>
      <c r="D29" s="36" t="n"/>
      <c r="E29" s="35" t="n"/>
    </row>
    <row r="30" ht="32" customHeight="1">
      <c r="B30" s="29" t="inlineStr">
        <is>
          <t>Hinweis</t>
        </is>
      </c>
      <c r="C30" s="30" t="inlineStr">
        <is>
          <t>Diese Vorlage dient der Orientierung und erhebt keinen Anspruch auf Vollständigkeit oder Rechtsverbindlichkeit. Im Zweifel wenden Sie sich an einen Fachanwalt für Mietrecht oder Ihren Steuerberater.</t>
        </is>
      </c>
      <c r="D30" s="36" t="n"/>
      <c r="E30" s="35" t="n"/>
    </row>
  </sheetData>
  <mergeCells count="24">
    <mergeCell ref="A1:E1"/>
    <mergeCell ref="B3:E3"/>
    <mergeCell ref="C4:E4"/>
    <mergeCell ref="C5:E5"/>
    <mergeCell ref="C6:E6"/>
    <mergeCell ref="B8:E8"/>
    <mergeCell ref="C9:E9"/>
    <mergeCell ref="C10:E10"/>
    <mergeCell ref="C11:E11"/>
    <mergeCell ref="B13:E13"/>
    <mergeCell ref="C14:E14"/>
    <mergeCell ref="C15:E15"/>
    <mergeCell ref="C16:E16"/>
    <mergeCell ref="B18:E18"/>
    <mergeCell ref="C19:E19"/>
    <mergeCell ref="C20:E20"/>
    <mergeCell ref="C21:E21"/>
    <mergeCell ref="B23:E23"/>
    <mergeCell ref="C24:E24"/>
    <mergeCell ref="C25:E25"/>
    <mergeCell ref="C26:E26"/>
    <mergeCell ref="C27:E27"/>
    <mergeCell ref="B29:E29"/>
    <mergeCell ref="C30:E30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2026-06-19T12:31:18Z</dcterms:created>
  <dcterms:modified xmlns:dcterms="http://purl.org/dc/terms/" xmlns:xsi="http://www.w3.org/2001/XMLSchema-instance" xsi:type="dcterms:W3CDTF">2026-06-19T12:31:18Z</dcterms:modified>
</cp:coreProperties>
</file>