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ndeslandvergleich" sheetId="1" state="visible" r:id="rId1"/>
    <sheet xmlns:r="http://schemas.openxmlformats.org/officeDocument/2006/relationships" name="Steuerrechner" sheetId="2" state="visible" r:id="rId2"/>
    <sheet xmlns:r="http://schemas.openxmlformats.org/officeDocument/2006/relationships" name="Auswertung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0" hidden="1">'Bundeslandvergleich'!$A$1:$L$101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\ &quot;€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1"/>
    </font>
    <font>
      <name val="Calibri"/>
      <b val="1"/>
      <color rgb="001F2937"/>
      <sz val="11"/>
    </font>
    <font>
      <name val="Calibri"/>
      <b val="1"/>
      <color rgb="00FFFFFF"/>
      <sz val="16"/>
    </font>
    <font>
      <name val="Calibri"/>
      <color rgb="00374151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E5E7EB"/>
      </patternFill>
    </fill>
    <fill>
      <patternFill patternType="solid">
        <fgColor rgb="0014B8A6"/>
      </patternFill>
    </fill>
    <fill>
      <patternFill patternType="solid">
        <fgColor rgb="0022C55E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left" vertical="center"/>
    </xf>
    <xf numFmtId="10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0" fontId="2" fillId="5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right" vertical="center"/>
    </xf>
    <xf numFmtId="0" fontId="4" fillId="2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0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1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165" fontId="0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top" wrapText="1"/>
    </xf>
    <xf numFmtId="10" fontId="0" fillId="4" borderId="1" applyAlignment="1" pivotButton="0" quotePrefix="0" xfId="0">
      <alignment horizontal="right" vertical="center"/>
    </xf>
    <xf numFmtId="10" fontId="0" fillId="6" borderId="1" applyAlignment="1" pivotButton="0" quotePrefix="0" xfId="0">
      <alignment horizontal="right" vertical="center"/>
    </xf>
    <xf numFmtId="165" fontId="0" fillId="6" borderId="1" applyAlignment="1" pivotButton="0" quotePrefix="0" xfId="0">
      <alignment horizontal="right" vertical="center"/>
    </xf>
    <xf numFmtId="0" fontId="0" fillId="6" borderId="1" applyAlignment="1" pivotButton="0" quotePrefix="0" xfId="0">
      <alignment horizontal="left" vertical="top" wrapText="1"/>
    </xf>
    <xf numFmtId="164" fontId="0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0" fontId="1" fillId="7" borderId="1" pivotButton="0" quotePrefix="0" xfId="0"/>
    <xf numFmtId="0" fontId="0" fillId="7" borderId="1" pivotButton="0" quotePrefix="0" xfId="0"/>
    <xf numFmtId="0" fontId="5" fillId="5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0" fontId="1" fillId="8" borderId="1" applyAlignment="1" pivotButton="0" quotePrefix="0" xfId="0">
      <alignment horizontal="left" vertical="top" wrapText="1"/>
    </xf>
    <xf numFmtId="0" fontId="1" fillId="9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1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1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Grunderwerbsteuer je Bundesland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'Bundeslandvergleich'!G1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'Bundeslandvergleich'!$A$2:$A$101</f>
            </numRef>
          </cat>
          <val>
            <numRef>
              <f>'Bundeslandvergleich'!$G$2:$G$101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Bundesland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Steuerbetrag in Euro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Grunderwerbsteuersatz je Bundesland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'Bundeslandvergleich'!F1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'Bundeslandvergleich'!$A$2:$A$101</f>
            </numRef>
          </cat>
          <val>
            <numRef>
              <f>'Bundeslandvergleich'!$F$2:$F$101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Steuersatz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Bundesland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Bewertung der Steuersätze</a:t>
            </a:r>
          </a:p>
        </rich>
      </tx>
    </title>
    <plotArea>
      <pieChart>
        <varyColors val="1"/>
        <ser>
          <idx val="0"/>
          <order val="0"/>
          <tx>
            <strRef>
              <f>'Auswertung'!B10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'Auswertung'!$A$11:$A$13</f>
            </numRef>
          </cat>
          <val>
            <numRef>
              <f>'Auswertung'!$B$11:$B$13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13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13</col>
      <colOff>0</colOff>
      <row>18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2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2" customWidth="1" min="3" max="3"/>
    <col width="14" customWidth="1" min="4" max="4"/>
    <col width="16" customWidth="1" min="5" max="5"/>
    <col width="22" customWidth="1" min="6" max="6"/>
    <col width="19" customWidth="1" min="7" max="7"/>
    <col width="30" customWidth="1" min="8" max="8"/>
    <col width="28" customWidth="1" min="9" max="9"/>
    <col width="25" customWidth="1" min="10" max="10"/>
    <col width="18" customWidth="1" min="11" max="11"/>
    <col width="14" customWidth="1" min="12" max="12"/>
    <col width="2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</cols>
  <sheetData>
    <row r="1" ht="32" customHeight="1">
      <c r="A1" s="1" t="inlineStr">
        <is>
          <t>Bundesland</t>
        </is>
      </c>
      <c r="B1" s="1" t="inlineStr">
        <is>
          <t>Beispielstadt</t>
        </is>
      </c>
      <c r="C1" s="1" t="inlineStr">
        <is>
          <t>Käufer/in</t>
        </is>
      </c>
      <c r="D1" s="1" t="inlineStr">
        <is>
          <t>Kaufdatum</t>
        </is>
      </c>
      <c r="E1" s="1" t="inlineStr">
        <is>
          <t>Kaufpreis</t>
        </is>
      </c>
      <c r="F1" s="1" t="inlineStr">
        <is>
          <t>Grunderwerbsteuersatz</t>
        </is>
      </c>
      <c r="G1" s="1" t="inlineStr">
        <is>
          <t>Grunderwerbsteuer</t>
        </is>
      </c>
      <c r="H1" s="1" t="inlineStr">
        <is>
          <t>Kaufpreis inkl. Grunderwerbsteuer</t>
        </is>
      </c>
      <c r="I1" s="1" t="inlineStr">
        <is>
          <t>Kaufnebenkosten ohne Steuer</t>
        </is>
      </c>
      <c r="J1" s="1" t="inlineStr">
        <is>
          <t>Gesamte Kaufnebenkosten</t>
        </is>
      </c>
      <c r="K1" s="1" t="inlineStr">
        <is>
          <t>Nebenkostenquote</t>
        </is>
      </c>
      <c r="L1" s="1" t="inlineStr">
        <is>
          <t>Bewertung</t>
        </is>
      </c>
    </row>
    <row r="2">
      <c r="A2" s="2" t="inlineStr">
        <is>
          <t>Bayern</t>
        </is>
      </c>
      <c r="B2" s="2" t="inlineStr">
        <is>
          <t>München</t>
        </is>
      </c>
      <c r="C2" s="2" t="inlineStr">
        <is>
          <t>Thomas Becker</t>
        </is>
      </c>
      <c r="D2" s="3" t="n">
        <v>46037</v>
      </c>
      <c r="E2" s="4" t="n">
        <v>620000</v>
      </c>
      <c r="F2" s="5">
        <f>IF(A2="","",IFERROR(VLOOKUP(A2,'Steuerrechner'!$H$3:$I$18,2,FALSE),0))</f>
        <v/>
      </c>
      <c r="G2" s="6">
        <f>IF(E2="","",E2*F2)</f>
        <v/>
      </c>
      <c r="H2" s="6">
        <f>IF(E2="","",E2+G2)</f>
        <v/>
      </c>
      <c r="I2" s="6">
        <f>IF(E2="","",E2*(1.5%+3.57%))</f>
        <v/>
      </c>
      <c r="J2" s="6">
        <f>IF(E2="","",G2+I2)</f>
        <v/>
      </c>
      <c r="K2" s="5">
        <f>IF(E2="","",IFERROR(J2/E2,0))</f>
        <v/>
      </c>
      <c r="L2" s="7">
        <f>IF(F2="","",IF(F2&lt;=3.5%,"Niedrig",IF(F2&lt;=5.5%,"Mittel","Hoch")))</f>
        <v/>
      </c>
    </row>
    <row r="3">
      <c r="A3" s="2" t="inlineStr">
        <is>
          <t>Berlin</t>
        </is>
      </c>
      <c r="B3" s="2" t="inlineStr">
        <is>
          <t>Berlin</t>
        </is>
      </c>
      <c r="C3" s="2" t="inlineStr">
        <is>
          <t>Sabine Müller</t>
        </is>
      </c>
      <c r="D3" s="3" t="n">
        <v>46056</v>
      </c>
      <c r="E3" s="4" t="n">
        <v>480000</v>
      </c>
      <c r="F3" s="8">
        <f>IF(A3="","",IFERROR(VLOOKUP(A3,'Steuerrechner'!$H$3:$I$18,2,FALSE),0))</f>
        <v/>
      </c>
      <c r="G3" s="9">
        <f>IF(E3="","",E3*F3)</f>
        <v/>
      </c>
      <c r="H3" s="9">
        <f>IF(E3="","",E3+G3)</f>
        <v/>
      </c>
      <c r="I3" s="9">
        <f>IF(E3="","",E3*(1.5%+3.57%))</f>
        <v/>
      </c>
      <c r="J3" s="9">
        <f>IF(E3="","",G3+I3)</f>
        <v/>
      </c>
      <c r="K3" s="8">
        <f>IF(E3="","",IFERROR(J3/E3,0))</f>
        <v/>
      </c>
      <c r="L3" s="10">
        <f>IF(F3="","",IF(F3&lt;=3.5%,"Niedrig",IF(F3&lt;=5.5%,"Mittel","Hoch")))</f>
        <v/>
      </c>
    </row>
    <row r="4">
      <c r="A4" s="2" t="inlineStr">
        <is>
          <t>Hamburg</t>
        </is>
      </c>
      <c r="B4" s="2" t="inlineStr">
        <is>
          <t>Hamburg</t>
        </is>
      </c>
      <c r="C4" s="2" t="inlineStr">
        <is>
          <t>Andreas Schneider</t>
        </is>
      </c>
      <c r="D4" s="3" t="n">
        <v>46071</v>
      </c>
      <c r="E4" s="4" t="n">
        <v>535000</v>
      </c>
      <c r="F4" s="5">
        <f>IF(A4="","",IFERROR(VLOOKUP(A4,'Steuerrechner'!$H$3:$I$18,2,FALSE),0))</f>
        <v/>
      </c>
      <c r="G4" s="6">
        <f>IF(E4="","",E4*F4)</f>
        <v/>
      </c>
      <c r="H4" s="6">
        <f>IF(E4="","",E4+G4)</f>
        <v/>
      </c>
      <c r="I4" s="6">
        <f>IF(E4="","",E4*(1.5%+3.57%))</f>
        <v/>
      </c>
      <c r="J4" s="6">
        <f>IF(E4="","",G4+I4)</f>
        <v/>
      </c>
      <c r="K4" s="5">
        <f>IF(E4="","",IFERROR(J4/E4,0))</f>
        <v/>
      </c>
      <c r="L4" s="7">
        <f>IF(F4="","",IF(F4&lt;=3.5%,"Niedrig",IF(F4&lt;=5.5%,"Mittel","Hoch")))</f>
        <v/>
      </c>
    </row>
    <row r="5">
      <c r="A5" s="2" t="inlineStr">
        <is>
          <t>Hessen</t>
        </is>
      </c>
      <c r="B5" s="2" t="inlineStr">
        <is>
          <t>Frankfurt am Main</t>
        </is>
      </c>
      <c r="C5" s="2" t="inlineStr">
        <is>
          <t>Petra Wagner</t>
        </is>
      </c>
      <c r="D5" s="3" t="n">
        <v>46082</v>
      </c>
      <c r="E5" s="4" t="n">
        <v>710000</v>
      </c>
      <c r="F5" s="8">
        <f>IF(A5="","",IFERROR(VLOOKUP(A5,'Steuerrechner'!$H$3:$I$18,2,FALSE),0))</f>
        <v/>
      </c>
      <c r="G5" s="9">
        <f>IF(E5="","",E5*F5)</f>
        <v/>
      </c>
      <c r="H5" s="9">
        <f>IF(E5="","",E5+G5)</f>
        <v/>
      </c>
      <c r="I5" s="9">
        <f>IF(E5="","",E5*(1.5%+3.57%))</f>
        <v/>
      </c>
      <c r="J5" s="9">
        <f>IF(E5="","",G5+I5)</f>
        <v/>
      </c>
      <c r="K5" s="8">
        <f>IF(E5="","",IFERROR(J5/E5,0))</f>
        <v/>
      </c>
      <c r="L5" s="10">
        <f>IF(F5="","",IF(F5&lt;=3.5%,"Niedrig",IF(F5&lt;=5.5%,"Mittel","Hoch")))</f>
        <v/>
      </c>
    </row>
    <row r="6">
      <c r="A6" s="2" t="inlineStr">
        <is>
          <t>Nordrhein-Westfalen</t>
        </is>
      </c>
      <c r="B6" s="2" t="inlineStr">
        <is>
          <t>Köln</t>
        </is>
      </c>
      <c r="C6" s="2" t="inlineStr">
        <is>
          <t>Michael Hoffmann</t>
        </is>
      </c>
      <c r="D6" s="3" t="n">
        <v>46093</v>
      </c>
      <c r="E6" s="4" t="n">
        <v>395000</v>
      </c>
      <c r="F6" s="5">
        <f>IF(A6="","",IFERROR(VLOOKUP(A6,'Steuerrechner'!$H$3:$I$18,2,FALSE),0))</f>
        <v/>
      </c>
      <c r="G6" s="6">
        <f>IF(E6="","",E6*F6)</f>
        <v/>
      </c>
      <c r="H6" s="6">
        <f>IF(E6="","",E6+G6)</f>
        <v/>
      </c>
      <c r="I6" s="6">
        <f>IF(E6="","",E6*(1.5%+3.57%))</f>
        <v/>
      </c>
      <c r="J6" s="6">
        <f>IF(E6="","",G6+I6)</f>
        <v/>
      </c>
      <c r="K6" s="5">
        <f>IF(E6="","",IFERROR(J6/E6,0))</f>
        <v/>
      </c>
      <c r="L6" s="7">
        <f>IF(F6="","",IF(F6&lt;=3.5%,"Niedrig",IF(F6&lt;=5.5%,"Mittel","Hoch")))</f>
        <v/>
      </c>
    </row>
    <row r="7">
      <c r="A7" s="2" t="inlineStr">
        <is>
          <t>Baden-Württemberg</t>
        </is>
      </c>
      <c r="B7" s="2" t="inlineStr">
        <is>
          <t>Stuttgart</t>
        </is>
      </c>
      <c r="C7" s="2" t="inlineStr">
        <is>
          <t>Julia Richter</t>
        </is>
      </c>
      <c r="D7" s="3" t="n">
        <v>46106</v>
      </c>
      <c r="E7" s="4" t="n">
        <v>575000</v>
      </c>
      <c r="F7" s="8">
        <f>IF(A7="","",IFERROR(VLOOKUP(A7,'Steuerrechner'!$H$3:$I$18,2,FALSE),0))</f>
        <v/>
      </c>
      <c r="G7" s="9">
        <f>IF(E7="","",E7*F7)</f>
        <v/>
      </c>
      <c r="H7" s="9">
        <f>IF(E7="","",E7+G7)</f>
        <v/>
      </c>
      <c r="I7" s="9">
        <f>IF(E7="","",E7*(1.5%+3.57%))</f>
        <v/>
      </c>
      <c r="J7" s="9">
        <f>IF(E7="","",G7+I7)</f>
        <v/>
      </c>
      <c r="K7" s="8">
        <f>IF(E7="","",IFERROR(J7/E7,0))</f>
        <v/>
      </c>
      <c r="L7" s="10">
        <f>IF(F7="","",IF(F7&lt;=3.5%,"Niedrig",IF(F7&lt;=5.5%,"Mittel","Hoch")))</f>
        <v/>
      </c>
    </row>
    <row r="8">
      <c r="A8" s="2" t="inlineStr">
        <is>
          <t>Sachsen</t>
        </is>
      </c>
      <c r="B8" s="2" t="inlineStr">
        <is>
          <t>Dresden</t>
        </is>
      </c>
      <c r="C8" s="2" t="inlineStr">
        <is>
          <t>Stefan Weber</t>
        </is>
      </c>
      <c r="D8" s="3" t="n">
        <v>46116</v>
      </c>
      <c r="E8" s="4" t="n">
        <v>285000</v>
      </c>
      <c r="F8" s="5">
        <f>IF(A8="","",IFERROR(VLOOKUP(A8,'Steuerrechner'!$H$3:$I$18,2,FALSE),0))</f>
        <v/>
      </c>
      <c r="G8" s="6">
        <f>IF(E8="","",E8*F8)</f>
        <v/>
      </c>
      <c r="H8" s="6">
        <f>IF(E8="","",E8+G8)</f>
        <v/>
      </c>
      <c r="I8" s="6">
        <f>IF(E8="","",E8*(1.5%+3.57%))</f>
        <v/>
      </c>
      <c r="J8" s="6">
        <f>IF(E8="","",G8+I8)</f>
        <v/>
      </c>
      <c r="K8" s="5">
        <f>IF(E8="","",IFERROR(J8/E8,0))</f>
        <v/>
      </c>
      <c r="L8" s="7">
        <f>IF(F8="","",IF(F8&lt;=3.5%,"Niedrig",IF(F8&lt;=5.5%,"Mittel","Hoch")))</f>
        <v/>
      </c>
    </row>
    <row r="9">
      <c r="A9" s="2" t="inlineStr">
        <is>
          <t>Niedersachsen</t>
        </is>
      </c>
      <c r="B9" s="2" t="inlineStr">
        <is>
          <t>Hannover</t>
        </is>
      </c>
      <c r="C9" s="2" t="inlineStr">
        <is>
          <t>Claudia Fischer</t>
        </is>
      </c>
      <c r="D9" s="3" t="n">
        <v>46128</v>
      </c>
      <c r="E9" s="4" t="n">
        <v>345000</v>
      </c>
      <c r="F9" s="8">
        <f>IF(A9="","",IFERROR(VLOOKUP(A9,'Steuerrechner'!$H$3:$I$18,2,FALSE),0))</f>
        <v/>
      </c>
      <c r="G9" s="9">
        <f>IF(E9="","",E9*F9)</f>
        <v/>
      </c>
      <c r="H9" s="9">
        <f>IF(E9="","",E9+G9)</f>
        <v/>
      </c>
      <c r="I9" s="9">
        <f>IF(E9="","",E9*(1.5%+3.57%))</f>
        <v/>
      </c>
      <c r="J9" s="9">
        <f>IF(E9="","",G9+I9)</f>
        <v/>
      </c>
      <c r="K9" s="8">
        <f>IF(E9="","",IFERROR(J9/E9,0))</f>
        <v/>
      </c>
      <c r="L9" s="10">
        <f>IF(F9="","",IF(F9&lt;=3.5%,"Niedrig",IF(F9&lt;=5.5%,"Mittel","Hoch")))</f>
        <v/>
      </c>
    </row>
    <row r="10">
      <c r="A10" s="2" t="inlineStr">
        <is>
          <t>Schleswig-Holstein</t>
        </is>
      </c>
      <c r="B10" s="2" t="inlineStr">
        <is>
          <t>Kiel</t>
        </is>
      </c>
      <c r="C10" s="2" t="inlineStr">
        <is>
          <t>Markus Bauer</t>
        </is>
      </c>
      <c r="D10" s="3" t="n">
        <v>46144</v>
      </c>
      <c r="E10" s="4" t="n">
        <v>365000</v>
      </c>
      <c r="F10" s="5">
        <f>IF(A10="","",IFERROR(VLOOKUP(A10,'Steuerrechner'!$H$3:$I$18,2,FALSE),0))</f>
        <v/>
      </c>
      <c r="G10" s="6">
        <f>IF(E10="","",E10*F10)</f>
        <v/>
      </c>
      <c r="H10" s="6">
        <f>IF(E10="","",E10+G10)</f>
        <v/>
      </c>
      <c r="I10" s="6">
        <f>IF(E10="","",E10*(1.5%+3.57%))</f>
        <v/>
      </c>
      <c r="J10" s="6">
        <f>IF(E10="","",G10+I10)</f>
        <v/>
      </c>
      <c r="K10" s="5">
        <f>IF(E10="","",IFERROR(J10/E10,0))</f>
        <v/>
      </c>
      <c r="L10" s="7">
        <f>IF(F10="","",IF(F10&lt;=3.5%,"Niedrig",IF(F10&lt;=5.5%,"Mittel","Hoch")))</f>
        <v/>
      </c>
    </row>
    <row r="11">
      <c r="A11" s="2" t="inlineStr">
        <is>
          <t>Brandenburg</t>
        </is>
      </c>
      <c r="B11" s="2" t="inlineStr">
        <is>
          <t>Potsdam</t>
        </is>
      </c>
      <c r="C11" s="2" t="inlineStr">
        <is>
          <t>Nicole Schulz</t>
        </is>
      </c>
      <c r="D11" s="3" t="n">
        <v>46162</v>
      </c>
      <c r="E11" s="4" t="n">
        <v>450000</v>
      </c>
      <c r="F11" s="8">
        <f>IF(A11="","",IFERROR(VLOOKUP(A11,'Steuerrechner'!$H$3:$I$18,2,FALSE),0))</f>
        <v/>
      </c>
      <c r="G11" s="9">
        <f>IF(E11="","",E11*F11)</f>
        <v/>
      </c>
      <c r="H11" s="9">
        <f>IF(E11="","",E11+G11)</f>
        <v/>
      </c>
      <c r="I11" s="9">
        <f>IF(E11="","",E11*(1.5%+3.57%))</f>
        <v/>
      </c>
      <c r="J11" s="9">
        <f>IF(E11="","",G11+I11)</f>
        <v/>
      </c>
      <c r="K11" s="8">
        <f>IF(E11="","",IFERROR(J11/E11,0))</f>
        <v/>
      </c>
      <c r="L11" s="10">
        <f>IF(F11="","",IF(F11&lt;=3.5%,"Niedrig",IF(F11&lt;=5.5%,"Mittel","Hoch")))</f>
        <v/>
      </c>
    </row>
    <row r="12">
      <c r="A12" s="2" t="n"/>
      <c r="B12" s="2" t="n"/>
      <c r="C12" s="2" t="n"/>
      <c r="D12" s="3" t="n"/>
      <c r="E12" s="4" t="n"/>
      <c r="F12" s="5">
        <f>IF(A12="","",IFERROR(VLOOKUP(A12,'Steuerrechner'!$H$3:$I$18,2,FALSE),0))</f>
        <v/>
      </c>
      <c r="G12" s="6">
        <f>IF(E12="","",E12*F12)</f>
        <v/>
      </c>
      <c r="H12" s="6">
        <f>IF(E12="","",E12+G12)</f>
        <v/>
      </c>
      <c r="I12" s="6">
        <f>IF(E12="","",E12*(1.5%+3.57%))</f>
        <v/>
      </c>
      <c r="J12" s="6">
        <f>IF(E12="","",G12+I12)</f>
        <v/>
      </c>
      <c r="K12" s="5">
        <f>IF(E12="","",IFERROR(J12/E12,0))</f>
        <v/>
      </c>
      <c r="L12" s="7">
        <f>IF(F12="","",IF(F12&lt;=3.5%,"Niedrig",IF(F12&lt;=5.5%,"Mittel","Hoch")))</f>
        <v/>
      </c>
    </row>
    <row r="13">
      <c r="A13" s="2" t="n"/>
      <c r="B13" s="2" t="n"/>
      <c r="C13" s="2" t="n"/>
      <c r="D13" s="3" t="n"/>
      <c r="E13" s="4" t="n"/>
      <c r="F13" s="8">
        <f>IF(A13="","",IFERROR(VLOOKUP(A13,'Steuerrechner'!$H$3:$I$18,2,FALSE),0))</f>
        <v/>
      </c>
      <c r="G13" s="9">
        <f>IF(E13="","",E13*F13)</f>
        <v/>
      </c>
      <c r="H13" s="9">
        <f>IF(E13="","",E13+G13)</f>
        <v/>
      </c>
      <c r="I13" s="9">
        <f>IF(E13="","",E13*(1.5%+3.57%))</f>
        <v/>
      </c>
      <c r="J13" s="9">
        <f>IF(E13="","",G13+I13)</f>
        <v/>
      </c>
      <c r="K13" s="8">
        <f>IF(E13="","",IFERROR(J13/E13,0))</f>
        <v/>
      </c>
      <c r="L13" s="10">
        <f>IF(F13="","",IF(F13&lt;=3.5%,"Niedrig",IF(F13&lt;=5.5%,"Mittel","Hoch")))</f>
        <v/>
      </c>
    </row>
    <row r="14">
      <c r="A14" s="2" t="n"/>
      <c r="B14" s="2" t="n"/>
      <c r="C14" s="2" t="n"/>
      <c r="D14" s="3" t="n"/>
      <c r="E14" s="4" t="n"/>
      <c r="F14" s="5">
        <f>IF(A14="","",IFERROR(VLOOKUP(A14,'Steuerrechner'!$H$3:$I$18,2,FALSE),0))</f>
        <v/>
      </c>
      <c r="G14" s="6">
        <f>IF(E14="","",E14*F14)</f>
        <v/>
      </c>
      <c r="H14" s="6">
        <f>IF(E14="","",E14+G14)</f>
        <v/>
      </c>
      <c r="I14" s="6">
        <f>IF(E14="","",E14*(1.5%+3.57%))</f>
        <v/>
      </c>
      <c r="J14" s="6">
        <f>IF(E14="","",G14+I14)</f>
        <v/>
      </c>
      <c r="K14" s="5">
        <f>IF(E14="","",IFERROR(J14/E14,0))</f>
        <v/>
      </c>
      <c r="L14" s="7">
        <f>IF(F14="","",IF(F14&lt;=3.5%,"Niedrig",IF(F14&lt;=5.5%,"Mittel","Hoch")))</f>
        <v/>
      </c>
    </row>
    <row r="15">
      <c r="A15" s="2" t="n"/>
      <c r="B15" s="2" t="n"/>
      <c r="C15" s="2" t="n"/>
      <c r="D15" s="3" t="n"/>
      <c r="E15" s="4" t="n"/>
      <c r="F15" s="8">
        <f>IF(A15="","",IFERROR(VLOOKUP(A15,'Steuerrechner'!$H$3:$I$18,2,FALSE),0))</f>
        <v/>
      </c>
      <c r="G15" s="9">
        <f>IF(E15="","",E15*F15)</f>
        <v/>
      </c>
      <c r="H15" s="9">
        <f>IF(E15="","",E15+G15)</f>
        <v/>
      </c>
      <c r="I15" s="9">
        <f>IF(E15="","",E15*(1.5%+3.57%))</f>
        <v/>
      </c>
      <c r="J15" s="9">
        <f>IF(E15="","",G15+I15)</f>
        <v/>
      </c>
      <c r="K15" s="8">
        <f>IF(E15="","",IFERROR(J15/E15,0))</f>
        <v/>
      </c>
      <c r="L15" s="10">
        <f>IF(F15="","",IF(F15&lt;=3.5%,"Niedrig",IF(F15&lt;=5.5%,"Mittel","Hoch")))</f>
        <v/>
      </c>
    </row>
    <row r="16">
      <c r="A16" s="2" t="n"/>
      <c r="B16" s="2" t="n"/>
      <c r="C16" s="2" t="n"/>
      <c r="D16" s="3" t="n"/>
      <c r="E16" s="4" t="n"/>
      <c r="F16" s="5">
        <f>IF(A16="","",IFERROR(VLOOKUP(A16,'Steuerrechner'!$H$3:$I$18,2,FALSE),0))</f>
        <v/>
      </c>
      <c r="G16" s="6">
        <f>IF(E16="","",E16*F16)</f>
        <v/>
      </c>
      <c r="H16" s="6">
        <f>IF(E16="","",E16+G16)</f>
        <v/>
      </c>
      <c r="I16" s="6">
        <f>IF(E16="","",E16*(1.5%+3.57%))</f>
        <v/>
      </c>
      <c r="J16" s="6">
        <f>IF(E16="","",G16+I16)</f>
        <v/>
      </c>
      <c r="K16" s="5">
        <f>IF(E16="","",IFERROR(J16/E16,0))</f>
        <v/>
      </c>
      <c r="L16" s="7">
        <f>IF(F16="","",IF(F16&lt;=3.5%,"Niedrig",IF(F16&lt;=5.5%,"Mittel","Hoch")))</f>
        <v/>
      </c>
    </row>
    <row r="17">
      <c r="A17" s="2" t="n"/>
      <c r="B17" s="2" t="n"/>
      <c r="C17" s="2" t="n"/>
      <c r="D17" s="3" t="n"/>
      <c r="E17" s="4" t="n"/>
      <c r="F17" s="8">
        <f>IF(A17="","",IFERROR(VLOOKUP(A17,'Steuerrechner'!$H$3:$I$18,2,FALSE),0))</f>
        <v/>
      </c>
      <c r="G17" s="9">
        <f>IF(E17="","",E17*F17)</f>
        <v/>
      </c>
      <c r="H17" s="9">
        <f>IF(E17="","",E17+G17)</f>
        <v/>
      </c>
      <c r="I17" s="9">
        <f>IF(E17="","",E17*(1.5%+3.57%))</f>
        <v/>
      </c>
      <c r="J17" s="9">
        <f>IF(E17="","",G17+I17)</f>
        <v/>
      </c>
      <c r="K17" s="8">
        <f>IF(E17="","",IFERROR(J17/E17,0))</f>
        <v/>
      </c>
      <c r="L17" s="10">
        <f>IF(F17="","",IF(F17&lt;=3.5%,"Niedrig",IF(F17&lt;=5.5%,"Mittel","Hoch")))</f>
        <v/>
      </c>
    </row>
    <row r="18">
      <c r="A18" s="2" t="n"/>
      <c r="B18" s="2" t="n"/>
      <c r="C18" s="2" t="n"/>
      <c r="D18" s="3" t="n"/>
      <c r="E18" s="4" t="n"/>
      <c r="F18" s="5">
        <f>IF(A18="","",IFERROR(VLOOKUP(A18,'Steuerrechner'!$H$3:$I$18,2,FALSE),0))</f>
        <v/>
      </c>
      <c r="G18" s="6">
        <f>IF(E18="","",E18*F18)</f>
        <v/>
      </c>
      <c r="H18" s="6">
        <f>IF(E18="","",E18+G18)</f>
        <v/>
      </c>
      <c r="I18" s="6">
        <f>IF(E18="","",E18*(1.5%+3.57%))</f>
        <v/>
      </c>
      <c r="J18" s="6">
        <f>IF(E18="","",G18+I18)</f>
        <v/>
      </c>
      <c r="K18" s="5">
        <f>IF(E18="","",IFERROR(J18/E18,0))</f>
        <v/>
      </c>
      <c r="L18" s="7">
        <f>IF(F18="","",IF(F18&lt;=3.5%,"Niedrig",IF(F18&lt;=5.5%,"Mittel","Hoch")))</f>
        <v/>
      </c>
    </row>
    <row r="19">
      <c r="A19" s="2" t="n"/>
      <c r="B19" s="2" t="n"/>
      <c r="C19" s="2" t="n"/>
      <c r="D19" s="3" t="n"/>
      <c r="E19" s="4" t="n"/>
      <c r="F19" s="8">
        <f>IF(A19="","",IFERROR(VLOOKUP(A19,'Steuerrechner'!$H$3:$I$18,2,FALSE),0))</f>
        <v/>
      </c>
      <c r="G19" s="9">
        <f>IF(E19="","",E19*F19)</f>
        <v/>
      </c>
      <c r="H19" s="9">
        <f>IF(E19="","",E19+G19)</f>
        <v/>
      </c>
      <c r="I19" s="9">
        <f>IF(E19="","",E19*(1.5%+3.57%))</f>
        <v/>
      </c>
      <c r="J19" s="9">
        <f>IF(E19="","",G19+I19)</f>
        <v/>
      </c>
      <c r="K19" s="8">
        <f>IF(E19="","",IFERROR(J19/E19,0))</f>
        <v/>
      </c>
      <c r="L19" s="10">
        <f>IF(F19="","",IF(F19&lt;=3.5%,"Niedrig",IF(F19&lt;=5.5%,"Mittel","Hoch")))</f>
        <v/>
      </c>
    </row>
    <row r="20">
      <c r="A20" s="2" t="n"/>
      <c r="B20" s="2" t="n"/>
      <c r="C20" s="2" t="n"/>
      <c r="D20" s="3" t="n"/>
      <c r="E20" s="4" t="n"/>
      <c r="F20" s="5">
        <f>IF(A20="","",IFERROR(VLOOKUP(A20,'Steuerrechner'!$H$3:$I$18,2,FALSE),0))</f>
        <v/>
      </c>
      <c r="G20" s="6">
        <f>IF(E20="","",E20*F20)</f>
        <v/>
      </c>
      <c r="H20" s="6">
        <f>IF(E20="","",E20+G20)</f>
        <v/>
      </c>
      <c r="I20" s="6">
        <f>IF(E20="","",E20*(1.5%+3.57%))</f>
        <v/>
      </c>
      <c r="J20" s="6">
        <f>IF(E20="","",G20+I20)</f>
        <v/>
      </c>
      <c r="K20" s="5">
        <f>IF(E20="","",IFERROR(J20/E20,0))</f>
        <v/>
      </c>
      <c r="L20" s="7">
        <f>IF(F20="","",IF(F20&lt;=3.5%,"Niedrig",IF(F20&lt;=5.5%,"Mittel","Hoch")))</f>
        <v/>
      </c>
    </row>
    <row r="21">
      <c r="A21" s="2" t="n"/>
      <c r="B21" s="2" t="n"/>
      <c r="C21" s="2" t="n"/>
      <c r="D21" s="3" t="n"/>
      <c r="E21" s="4" t="n"/>
      <c r="F21" s="8">
        <f>IF(A21="","",IFERROR(VLOOKUP(A21,'Steuerrechner'!$H$3:$I$18,2,FALSE),0))</f>
        <v/>
      </c>
      <c r="G21" s="9">
        <f>IF(E21="","",E21*F21)</f>
        <v/>
      </c>
      <c r="H21" s="9">
        <f>IF(E21="","",E21+G21)</f>
        <v/>
      </c>
      <c r="I21" s="9">
        <f>IF(E21="","",E21*(1.5%+3.57%))</f>
        <v/>
      </c>
      <c r="J21" s="9">
        <f>IF(E21="","",G21+I21)</f>
        <v/>
      </c>
      <c r="K21" s="8">
        <f>IF(E21="","",IFERROR(J21/E21,0))</f>
        <v/>
      </c>
      <c r="L21" s="10">
        <f>IF(F21="","",IF(F21&lt;=3.5%,"Niedrig",IF(F21&lt;=5.5%,"Mittel","Hoch")))</f>
        <v/>
      </c>
    </row>
    <row r="22">
      <c r="A22" s="2" t="n"/>
      <c r="B22" s="2" t="n"/>
      <c r="C22" s="2" t="n"/>
      <c r="D22" s="3" t="n"/>
      <c r="E22" s="4" t="n"/>
      <c r="F22" s="5">
        <f>IF(A22="","",IFERROR(VLOOKUP(A22,'Steuerrechner'!$H$3:$I$18,2,FALSE),0))</f>
        <v/>
      </c>
      <c r="G22" s="6">
        <f>IF(E22="","",E22*F22)</f>
        <v/>
      </c>
      <c r="H22" s="6">
        <f>IF(E22="","",E22+G22)</f>
        <v/>
      </c>
      <c r="I22" s="6">
        <f>IF(E22="","",E22*(1.5%+3.57%))</f>
        <v/>
      </c>
      <c r="J22" s="6">
        <f>IF(E22="","",G22+I22)</f>
        <v/>
      </c>
      <c r="K22" s="5">
        <f>IF(E22="","",IFERROR(J22/E22,0))</f>
        <v/>
      </c>
      <c r="L22" s="7">
        <f>IF(F22="","",IF(F22&lt;=3.5%,"Niedrig",IF(F22&lt;=5.5%,"Mittel","Hoch")))</f>
        <v/>
      </c>
    </row>
    <row r="23">
      <c r="A23" s="2" t="n"/>
      <c r="B23" s="2" t="n"/>
      <c r="C23" s="2" t="n"/>
      <c r="D23" s="3" t="n"/>
      <c r="E23" s="4" t="n"/>
      <c r="F23" s="8">
        <f>IF(A23="","",IFERROR(VLOOKUP(A23,'Steuerrechner'!$H$3:$I$18,2,FALSE),0))</f>
        <v/>
      </c>
      <c r="G23" s="9">
        <f>IF(E23="","",E23*F23)</f>
        <v/>
      </c>
      <c r="H23" s="9">
        <f>IF(E23="","",E23+G23)</f>
        <v/>
      </c>
      <c r="I23" s="9">
        <f>IF(E23="","",E23*(1.5%+3.57%))</f>
        <v/>
      </c>
      <c r="J23" s="9">
        <f>IF(E23="","",G23+I23)</f>
        <v/>
      </c>
      <c r="K23" s="8">
        <f>IF(E23="","",IFERROR(J23/E23,0))</f>
        <v/>
      </c>
      <c r="L23" s="10">
        <f>IF(F23="","",IF(F23&lt;=3.5%,"Niedrig",IF(F23&lt;=5.5%,"Mittel","Hoch")))</f>
        <v/>
      </c>
    </row>
    <row r="24">
      <c r="A24" s="2" t="n"/>
      <c r="B24" s="2" t="n"/>
      <c r="C24" s="2" t="n"/>
      <c r="D24" s="3" t="n"/>
      <c r="E24" s="4" t="n"/>
      <c r="F24" s="5">
        <f>IF(A24="","",IFERROR(VLOOKUP(A24,'Steuerrechner'!$H$3:$I$18,2,FALSE),0))</f>
        <v/>
      </c>
      <c r="G24" s="6">
        <f>IF(E24="","",E24*F24)</f>
        <v/>
      </c>
      <c r="H24" s="6">
        <f>IF(E24="","",E24+G24)</f>
        <v/>
      </c>
      <c r="I24" s="6">
        <f>IF(E24="","",E24*(1.5%+3.57%))</f>
        <v/>
      </c>
      <c r="J24" s="6">
        <f>IF(E24="","",G24+I24)</f>
        <v/>
      </c>
      <c r="K24" s="5">
        <f>IF(E24="","",IFERROR(J24/E24,0))</f>
        <v/>
      </c>
      <c r="L24" s="7">
        <f>IF(F24="","",IF(F24&lt;=3.5%,"Niedrig",IF(F24&lt;=5.5%,"Mittel","Hoch")))</f>
        <v/>
      </c>
    </row>
    <row r="25">
      <c r="A25" s="2" t="n"/>
      <c r="B25" s="2" t="n"/>
      <c r="C25" s="2" t="n"/>
      <c r="D25" s="3" t="n"/>
      <c r="E25" s="4" t="n"/>
      <c r="F25" s="8">
        <f>IF(A25="","",IFERROR(VLOOKUP(A25,'Steuerrechner'!$H$3:$I$18,2,FALSE),0))</f>
        <v/>
      </c>
      <c r="G25" s="9">
        <f>IF(E25="","",E25*F25)</f>
        <v/>
      </c>
      <c r="H25" s="9">
        <f>IF(E25="","",E25+G25)</f>
        <v/>
      </c>
      <c r="I25" s="9">
        <f>IF(E25="","",E25*(1.5%+3.57%))</f>
        <v/>
      </c>
      <c r="J25" s="9">
        <f>IF(E25="","",G25+I25)</f>
        <v/>
      </c>
      <c r="K25" s="8">
        <f>IF(E25="","",IFERROR(J25/E25,0))</f>
        <v/>
      </c>
      <c r="L25" s="10">
        <f>IF(F25="","",IF(F25&lt;=3.5%,"Niedrig",IF(F25&lt;=5.5%,"Mittel","Hoch")))</f>
        <v/>
      </c>
    </row>
    <row r="26">
      <c r="A26" s="2" t="n"/>
      <c r="B26" s="2" t="n"/>
      <c r="C26" s="2" t="n"/>
      <c r="D26" s="3" t="n"/>
      <c r="E26" s="4" t="n"/>
      <c r="F26" s="5">
        <f>IF(A26="","",IFERROR(VLOOKUP(A26,'Steuerrechner'!$H$3:$I$18,2,FALSE),0))</f>
        <v/>
      </c>
      <c r="G26" s="6">
        <f>IF(E26="","",E26*F26)</f>
        <v/>
      </c>
      <c r="H26" s="6">
        <f>IF(E26="","",E26+G26)</f>
        <v/>
      </c>
      <c r="I26" s="6">
        <f>IF(E26="","",E26*(1.5%+3.57%))</f>
        <v/>
      </c>
      <c r="J26" s="6">
        <f>IF(E26="","",G26+I26)</f>
        <v/>
      </c>
      <c r="K26" s="5">
        <f>IF(E26="","",IFERROR(J26/E26,0))</f>
        <v/>
      </c>
      <c r="L26" s="7">
        <f>IF(F26="","",IF(F26&lt;=3.5%,"Niedrig",IF(F26&lt;=5.5%,"Mittel","Hoch")))</f>
        <v/>
      </c>
    </row>
    <row r="27">
      <c r="A27" s="2" t="n"/>
      <c r="B27" s="2" t="n"/>
      <c r="C27" s="2" t="n"/>
      <c r="D27" s="3" t="n"/>
      <c r="E27" s="4" t="n"/>
      <c r="F27" s="8">
        <f>IF(A27="","",IFERROR(VLOOKUP(A27,'Steuerrechner'!$H$3:$I$18,2,FALSE),0))</f>
        <v/>
      </c>
      <c r="G27" s="9">
        <f>IF(E27="","",E27*F27)</f>
        <v/>
      </c>
      <c r="H27" s="9">
        <f>IF(E27="","",E27+G27)</f>
        <v/>
      </c>
      <c r="I27" s="9">
        <f>IF(E27="","",E27*(1.5%+3.57%))</f>
        <v/>
      </c>
      <c r="J27" s="9">
        <f>IF(E27="","",G27+I27)</f>
        <v/>
      </c>
      <c r="K27" s="8">
        <f>IF(E27="","",IFERROR(J27/E27,0))</f>
        <v/>
      </c>
      <c r="L27" s="10">
        <f>IF(F27="","",IF(F27&lt;=3.5%,"Niedrig",IF(F27&lt;=5.5%,"Mittel","Hoch")))</f>
        <v/>
      </c>
    </row>
    <row r="28">
      <c r="A28" s="2" t="n"/>
      <c r="B28" s="2" t="n"/>
      <c r="C28" s="2" t="n"/>
      <c r="D28" s="3" t="n"/>
      <c r="E28" s="4" t="n"/>
      <c r="F28" s="5">
        <f>IF(A28="","",IFERROR(VLOOKUP(A28,'Steuerrechner'!$H$3:$I$18,2,FALSE),0))</f>
        <v/>
      </c>
      <c r="G28" s="6">
        <f>IF(E28="","",E28*F28)</f>
        <v/>
      </c>
      <c r="H28" s="6">
        <f>IF(E28="","",E28+G28)</f>
        <v/>
      </c>
      <c r="I28" s="6">
        <f>IF(E28="","",E28*(1.5%+3.57%))</f>
        <v/>
      </c>
      <c r="J28" s="6">
        <f>IF(E28="","",G28+I28)</f>
        <v/>
      </c>
      <c r="K28" s="5">
        <f>IF(E28="","",IFERROR(J28/E28,0))</f>
        <v/>
      </c>
      <c r="L28" s="7">
        <f>IF(F28="","",IF(F28&lt;=3.5%,"Niedrig",IF(F28&lt;=5.5%,"Mittel","Hoch")))</f>
        <v/>
      </c>
    </row>
    <row r="29">
      <c r="A29" s="2" t="n"/>
      <c r="B29" s="2" t="n"/>
      <c r="C29" s="2" t="n"/>
      <c r="D29" s="3" t="n"/>
      <c r="E29" s="4" t="n"/>
      <c r="F29" s="8">
        <f>IF(A29="","",IFERROR(VLOOKUP(A29,'Steuerrechner'!$H$3:$I$18,2,FALSE),0))</f>
        <v/>
      </c>
      <c r="G29" s="9">
        <f>IF(E29="","",E29*F29)</f>
        <v/>
      </c>
      <c r="H29" s="9">
        <f>IF(E29="","",E29+G29)</f>
        <v/>
      </c>
      <c r="I29" s="9">
        <f>IF(E29="","",E29*(1.5%+3.57%))</f>
        <v/>
      </c>
      <c r="J29" s="9">
        <f>IF(E29="","",G29+I29)</f>
        <v/>
      </c>
      <c r="K29" s="8">
        <f>IF(E29="","",IFERROR(J29/E29,0))</f>
        <v/>
      </c>
      <c r="L29" s="10">
        <f>IF(F29="","",IF(F29&lt;=3.5%,"Niedrig",IF(F29&lt;=5.5%,"Mittel","Hoch")))</f>
        <v/>
      </c>
    </row>
    <row r="30">
      <c r="A30" s="2" t="n"/>
      <c r="B30" s="2" t="n"/>
      <c r="C30" s="2" t="n"/>
      <c r="D30" s="3" t="n"/>
      <c r="E30" s="4" t="n"/>
      <c r="F30" s="5">
        <f>IF(A30="","",IFERROR(VLOOKUP(A30,'Steuerrechner'!$H$3:$I$18,2,FALSE),0))</f>
        <v/>
      </c>
      <c r="G30" s="6">
        <f>IF(E30="","",E30*F30)</f>
        <v/>
      </c>
      <c r="H30" s="6">
        <f>IF(E30="","",E30+G30)</f>
        <v/>
      </c>
      <c r="I30" s="6">
        <f>IF(E30="","",E30*(1.5%+3.57%))</f>
        <v/>
      </c>
      <c r="J30" s="6">
        <f>IF(E30="","",G30+I30)</f>
        <v/>
      </c>
      <c r="K30" s="5">
        <f>IF(E30="","",IFERROR(J30/E30,0))</f>
        <v/>
      </c>
      <c r="L30" s="7">
        <f>IF(F30="","",IF(F30&lt;=3.5%,"Niedrig",IF(F30&lt;=5.5%,"Mittel","Hoch")))</f>
        <v/>
      </c>
    </row>
    <row r="31">
      <c r="A31" s="2" t="n"/>
      <c r="B31" s="2" t="n"/>
      <c r="C31" s="2" t="n"/>
      <c r="D31" s="3" t="n"/>
      <c r="E31" s="4" t="n"/>
      <c r="F31" s="8">
        <f>IF(A31="","",IFERROR(VLOOKUP(A31,'Steuerrechner'!$H$3:$I$18,2,FALSE),0))</f>
        <v/>
      </c>
      <c r="G31" s="9">
        <f>IF(E31="","",E31*F31)</f>
        <v/>
      </c>
      <c r="H31" s="9">
        <f>IF(E31="","",E31+G31)</f>
        <v/>
      </c>
      <c r="I31" s="9">
        <f>IF(E31="","",E31*(1.5%+3.57%))</f>
        <v/>
      </c>
      <c r="J31" s="9">
        <f>IF(E31="","",G31+I31)</f>
        <v/>
      </c>
      <c r="K31" s="8">
        <f>IF(E31="","",IFERROR(J31/E31,0))</f>
        <v/>
      </c>
      <c r="L31" s="10">
        <f>IF(F31="","",IF(F31&lt;=3.5%,"Niedrig",IF(F31&lt;=5.5%,"Mittel","Hoch")))</f>
        <v/>
      </c>
    </row>
    <row r="32">
      <c r="A32" s="2" t="n"/>
      <c r="B32" s="2" t="n"/>
      <c r="C32" s="2" t="n"/>
      <c r="D32" s="3" t="n"/>
      <c r="E32" s="4" t="n"/>
      <c r="F32" s="5">
        <f>IF(A32="","",IFERROR(VLOOKUP(A32,'Steuerrechner'!$H$3:$I$18,2,FALSE),0))</f>
        <v/>
      </c>
      <c r="G32" s="6">
        <f>IF(E32="","",E32*F32)</f>
        <v/>
      </c>
      <c r="H32" s="6">
        <f>IF(E32="","",E32+G32)</f>
        <v/>
      </c>
      <c r="I32" s="6">
        <f>IF(E32="","",E32*(1.5%+3.57%))</f>
        <v/>
      </c>
      <c r="J32" s="6">
        <f>IF(E32="","",G32+I32)</f>
        <v/>
      </c>
      <c r="K32" s="5">
        <f>IF(E32="","",IFERROR(J32/E32,0))</f>
        <v/>
      </c>
      <c r="L32" s="7">
        <f>IF(F32="","",IF(F32&lt;=3.5%,"Niedrig",IF(F32&lt;=5.5%,"Mittel","Hoch")))</f>
        <v/>
      </c>
    </row>
    <row r="33">
      <c r="A33" s="2" t="n"/>
      <c r="B33" s="2" t="n"/>
      <c r="C33" s="2" t="n"/>
      <c r="D33" s="3" t="n"/>
      <c r="E33" s="4" t="n"/>
      <c r="F33" s="8">
        <f>IF(A33="","",IFERROR(VLOOKUP(A33,'Steuerrechner'!$H$3:$I$18,2,FALSE),0))</f>
        <v/>
      </c>
      <c r="G33" s="9">
        <f>IF(E33="","",E33*F33)</f>
        <v/>
      </c>
      <c r="H33" s="9">
        <f>IF(E33="","",E33+G33)</f>
        <v/>
      </c>
      <c r="I33" s="9">
        <f>IF(E33="","",E33*(1.5%+3.57%))</f>
        <v/>
      </c>
      <c r="J33" s="9">
        <f>IF(E33="","",G33+I33)</f>
        <v/>
      </c>
      <c r="K33" s="8">
        <f>IF(E33="","",IFERROR(J33/E33,0))</f>
        <v/>
      </c>
      <c r="L33" s="10">
        <f>IF(F33="","",IF(F33&lt;=3.5%,"Niedrig",IF(F33&lt;=5.5%,"Mittel","Hoch")))</f>
        <v/>
      </c>
    </row>
    <row r="34">
      <c r="A34" s="2" t="n"/>
      <c r="B34" s="2" t="n"/>
      <c r="C34" s="2" t="n"/>
      <c r="D34" s="3" t="n"/>
      <c r="E34" s="4" t="n"/>
      <c r="F34" s="5">
        <f>IF(A34="","",IFERROR(VLOOKUP(A34,'Steuerrechner'!$H$3:$I$18,2,FALSE),0))</f>
        <v/>
      </c>
      <c r="G34" s="6">
        <f>IF(E34="","",E34*F34)</f>
        <v/>
      </c>
      <c r="H34" s="6">
        <f>IF(E34="","",E34+G34)</f>
        <v/>
      </c>
      <c r="I34" s="6">
        <f>IF(E34="","",E34*(1.5%+3.57%))</f>
        <v/>
      </c>
      <c r="J34" s="6">
        <f>IF(E34="","",G34+I34)</f>
        <v/>
      </c>
      <c r="K34" s="5">
        <f>IF(E34="","",IFERROR(J34/E34,0))</f>
        <v/>
      </c>
      <c r="L34" s="7">
        <f>IF(F34="","",IF(F34&lt;=3.5%,"Niedrig",IF(F34&lt;=5.5%,"Mittel","Hoch")))</f>
        <v/>
      </c>
    </row>
    <row r="35">
      <c r="A35" s="2" t="n"/>
      <c r="B35" s="2" t="n"/>
      <c r="C35" s="2" t="n"/>
      <c r="D35" s="3" t="n"/>
      <c r="E35" s="4" t="n"/>
      <c r="F35" s="8">
        <f>IF(A35="","",IFERROR(VLOOKUP(A35,'Steuerrechner'!$H$3:$I$18,2,FALSE),0))</f>
        <v/>
      </c>
      <c r="G35" s="9">
        <f>IF(E35="","",E35*F35)</f>
        <v/>
      </c>
      <c r="H35" s="9">
        <f>IF(E35="","",E35+G35)</f>
        <v/>
      </c>
      <c r="I35" s="9">
        <f>IF(E35="","",E35*(1.5%+3.57%))</f>
        <v/>
      </c>
      <c r="J35" s="9">
        <f>IF(E35="","",G35+I35)</f>
        <v/>
      </c>
      <c r="K35" s="8">
        <f>IF(E35="","",IFERROR(J35/E35,0))</f>
        <v/>
      </c>
      <c r="L35" s="10">
        <f>IF(F35="","",IF(F35&lt;=3.5%,"Niedrig",IF(F35&lt;=5.5%,"Mittel","Hoch")))</f>
        <v/>
      </c>
    </row>
    <row r="36">
      <c r="A36" s="2" t="n"/>
      <c r="B36" s="2" t="n"/>
      <c r="C36" s="2" t="n"/>
      <c r="D36" s="3" t="n"/>
      <c r="E36" s="4" t="n"/>
      <c r="F36" s="5">
        <f>IF(A36="","",IFERROR(VLOOKUP(A36,'Steuerrechner'!$H$3:$I$18,2,FALSE),0))</f>
        <v/>
      </c>
      <c r="G36" s="6">
        <f>IF(E36="","",E36*F36)</f>
        <v/>
      </c>
      <c r="H36" s="6">
        <f>IF(E36="","",E36+G36)</f>
        <v/>
      </c>
      <c r="I36" s="6">
        <f>IF(E36="","",E36*(1.5%+3.57%))</f>
        <v/>
      </c>
      <c r="J36" s="6">
        <f>IF(E36="","",G36+I36)</f>
        <v/>
      </c>
      <c r="K36" s="5">
        <f>IF(E36="","",IFERROR(J36/E36,0))</f>
        <v/>
      </c>
      <c r="L36" s="7">
        <f>IF(F36="","",IF(F36&lt;=3.5%,"Niedrig",IF(F36&lt;=5.5%,"Mittel","Hoch")))</f>
        <v/>
      </c>
    </row>
    <row r="37">
      <c r="A37" s="2" t="n"/>
      <c r="B37" s="2" t="n"/>
      <c r="C37" s="2" t="n"/>
      <c r="D37" s="3" t="n"/>
      <c r="E37" s="4" t="n"/>
      <c r="F37" s="8">
        <f>IF(A37="","",IFERROR(VLOOKUP(A37,'Steuerrechner'!$H$3:$I$18,2,FALSE),0))</f>
        <v/>
      </c>
      <c r="G37" s="9">
        <f>IF(E37="","",E37*F37)</f>
        <v/>
      </c>
      <c r="H37" s="9">
        <f>IF(E37="","",E37+G37)</f>
        <v/>
      </c>
      <c r="I37" s="9">
        <f>IF(E37="","",E37*(1.5%+3.57%))</f>
        <v/>
      </c>
      <c r="J37" s="9">
        <f>IF(E37="","",G37+I37)</f>
        <v/>
      </c>
      <c r="K37" s="8">
        <f>IF(E37="","",IFERROR(J37/E37,0))</f>
        <v/>
      </c>
      <c r="L37" s="10">
        <f>IF(F37="","",IF(F37&lt;=3.5%,"Niedrig",IF(F37&lt;=5.5%,"Mittel","Hoch")))</f>
        <v/>
      </c>
    </row>
    <row r="38">
      <c r="A38" s="2" t="n"/>
      <c r="B38" s="2" t="n"/>
      <c r="C38" s="2" t="n"/>
      <c r="D38" s="3" t="n"/>
      <c r="E38" s="4" t="n"/>
      <c r="F38" s="5">
        <f>IF(A38="","",IFERROR(VLOOKUP(A38,'Steuerrechner'!$H$3:$I$18,2,FALSE),0))</f>
        <v/>
      </c>
      <c r="G38" s="6">
        <f>IF(E38="","",E38*F38)</f>
        <v/>
      </c>
      <c r="H38" s="6">
        <f>IF(E38="","",E38+G38)</f>
        <v/>
      </c>
      <c r="I38" s="6">
        <f>IF(E38="","",E38*(1.5%+3.57%))</f>
        <v/>
      </c>
      <c r="J38" s="6">
        <f>IF(E38="","",G38+I38)</f>
        <v/>
      </c>
      <c r="K38" s="5">
        <f>IF(E38="","",IFERROR(J38/E38,0))</f>
        <v/>
      </c>
      <c r="L38" s="7">
        <f>IF(F38="","",IF(F38&lt;=3.5%,"Niedrig",IF(F38&lt;=5.5%,"Mittel","Hoch")))</f>
        <v/>
      </c>
    </row>
    <row r="39">
      <c r="A39" s="2" t="n"/>
      <c r="B39" s="2" t="n"/>
      <c r="C39" s="2" t="n"/>
      <c r="D39" s="3" t="n"/>
      <c r="E39" s="4" t="n"/>
      <c r="F39" s="8">
        <f>IF(A39="","",IFERROR(VLOOKUP(A39,'Steuerrechner'!$H$3:$I$18,2,FALSE),0))</f>
        <v/>
      </c>
      <c r="G39" s="9">
        <f>IF(E39="","",E39*F39)</f>
        <v/>
      </c>
      <c r="H39" s="9">
        <f>IF(E39="","",E39+G39)</f>
        <v/>
      </c>
      <c r="I39" s="9">
        <f>IF(E39="","",E39*(1.5%+3.57%))</f>
        <v/>
      </c>
      <c r="J39" s="9">
        <f>IF(E39="","",G39+I39)</f>
        <v/>
      </c>
      <c r="K39" s="8">
        <f>IF(E39="","",IFERROR(J39/E39,0))</f>
        <v/>
      </c>
      <c r="L39" s="10">
        <f>IF(F39="","",IF(F39&lt;=3.5%,"Niedrig",IF(F39&lt;=5.5%,"Mittel","Hoch")))</f>
        <v/>
      </c>
    </row>
    <row r="40">
      <c r="A40" s="2" t="n"/>
      <c r="B40" s="2" t="n"/>
      <c r="C40" s="2" t="n"/>
      <c r="D40" s="3" t="n"/>
      <c r="E40" s="4" t="n"/>
      <c r="F40" s="5">
        <f>IF(A40="","",IFERROR(VLOOKUP(A40,'Steuerrechner'!$H$3:$I$18,2,FALSE),0))</f>
        <v/>
      </c>
      <c r="G40" s="6">
        <f>IF(E40="","",E40*F40)</f>
        <v/>
      </c>
      <c r="H40" s="6">
        <f>IF(E40="","",E40+G40)</f>
        <v/>
      </c>
      <c r="I40" s="6">
        <f>IF(E40="","",E40*(1.5%+3.57%))</f>
        <v/>
      </c>
      <c r="J40" s="6">
        <f>IF(E40="","",G40+I40)</f>
        <v/>
      </c>
      <c r="K40" s="5">
        <f>IF(E40="","",IFERROR(J40/E40,0))</f>
        <v/>
      </c>
      <c r="L40" s="7">
        <f>IF(F40="","",IF(F40&lt;=3.5%,"Niedrig",IF(F40&lt;=5.5%,"Mittel","Hoch")))</f>
        <v/>
      </c>
    </row>
    <row r="41">
      <c r="A41" s="2" t="n"/>
      <c r="B41" s="2" t="n"/>
      <c r="C41" s="2" t="n"/>
      <c r="D41" s="3" t="n"/>
      <c r="E41" s="4" t="n"/>
      <c r="F41" s="8">
        <f>IF(A41="","",IFERROR(VLOOKUP(A41,'Steuerrechner'!$H$3:$I$18,2,FALSE),0))</f>
        <v/>
      </c>
      <c r="G41" s="9">
        <f>IF(E41="","",E41*F41)</f>
        <v/>
      </c>
      <c r="H41" s="9">
        <f>IF(E41="","",E41+G41)</f>
        <v/>
      </c>
      <c r="I41" s="9">
        <f>IF(E41="","",E41*(1.5%+3.57%))</f>
        <v/>
      </c>
      <c r="J41" s="9">
        <f>IF(E41="","",G41+I41)</f>
        <v/>
      </c>
      <c r="K41" s="8">
        <f>IF(E41="","",IFERROR(J41/E41,0))</f>
        <v/>
      </c>
      <c r="L41" s="10">
        <f>IF(F41="","",IF(F41&lt;=3.5%,"Niedrig",IF(F41&lt;=5.5%,"Mittel","Hoch")))</f>
        <v/>
      </c>
    </row>
    <row r="42">
      <c r="A42" s="2" t="n"/>
      <c r="B42" s="2" t="n"/>
      <c r="C42" s="2" t="n"/>
      <c r="D42" s="3" t="n"/>
      <c r="E42" s="4" t="n"/>
      <c r="F42" s="5">
        <f>IF(A42="","",IFERROR(VLOOKUP(A42,'Steuerrechner'!$H$3:$I$18,2,FALSE),0))</f>
        <v/>
      </c>
      <c r="G42" s="6">
        <f>IF(E42="","",E42*F42)</f>
        <v/>
      </c>
      <c r="H42" s="6">
        <f>IF(E42="","",E42+G42)</f>
        <v/>
      </c>
      <c r="I42" s="6">
        <f>IF(E42="","",E42*(1.5%+3.57%))</f>
        <v/>
      </c>
      <c r="J42" s="6">
        <f>IF(E42="","",G42+I42)</f>
        <v/>
      </c>
      <c r="K42" s="5">
        <f>IF(E42="","",IFERROR(J42/E42,0))</f>
        <v/>
      </c>
      <c r="L42" s="7">
        <f>IF(F42="","",IF(F42&lt;=3.5%,"Niedrig",IF(F42&lt;=5.5%,"Mittel","Hoch")))</f>
        <v/>
      </c>
    </row>
    <row r="43">
      <c r="A43" s="2" t="n"/>
      <c r="B43" s="2" t="n"/>
      <c r="C43" s="2" t="n"/>
      <c r="D43" s="3" t="n"/>
      <c r="E43" s="4" t="n"/>
      <c r="F43" s="8">
        <f>IF(A43="","",IFERROR(VLOOKUP(A43,'Steuerrechner'!$H$3:$I$18,2,FALSE),0))</f>
        <v/>
      </c>
      <c r="G43" s="9">
        <f>IF(E43="","",E43*F43)</f>
        <v/>
      </c>
      <c r="H43" s="9">
        <f>IF(E43="","",E43+G43)</f>
        <v/>
      </c>
      <c r="I43" s="9">
        <f>IF(E43="","",E43*(1.5%+3.57%))</f>
        <v/>
      </c>
      <c r="J43" s="9">
        <f>IF(E43="","",G43+I43)</f>
        <v/>
      </c>
      <c r="K43" s="8">
        <f>IF(E43="","",IFERROR(J43/E43,0))</f>
        <v/>
      </c>
      <c r="L43" s="10">
        <f>IF(F43="","",IF(F43&lt;=3.5%,"Niedrig",IF(F43&lt;=5.5%,"Mittel","Hoch")))</f>
        <v/>
      </c>
    </row>
    <row r="44">
      <c r="A44" s="2" t="n"/>
      <c r="B44" s="2" t="n"/>
      <c r="C44" s="2" t="n"/>
      <c r="D44" s="3" t="n"/>
      <c r="E44" s="4" t="n"/>
      <c r="F44" s="5">
        <f>IF(A44="","",IFERROR(VLOOKUP(A44,'Steuerrechner'!$H$3:$I$18,2,FALSE),0))</f>
        <v/>
      </c>
      <c r="G44" s="6">
        <f>IF(E44="","",E44*F44)</f>
        <v/>
      </c>
      <c r="H44" s="6">
        <f>IF(E44="","",E44+G44)</f>
        <v/>
      </c>
      <c r="I44" s="6">
        <f>IF(E44="","",E44*(1.5%+3.57%))</f>
        <v/>
      </c>
      <c r="J44" s="6">
        <f>IF(E44="","",G44+I44)</f>
        <v/>
      </c>
      <c r="K44" s="5">
        <f>IF(E44="","",IFERROR(J44/E44,0))</f>
        <v/>
      </c>
      <c r="L44" s="7">
        <f>IF(F44="","",IF(F44&lt;=3.5%,"Niedrig",IF(F44&lt;=5.5%,"Mittel","Hoch")))</f>
        <v/>
      </c>
    </row>
    <row r="45">
      <c r="A45" s="2" t="n"/>
      <c r="B45" s="2" t="n"/>
      <c r="C45" s="2" t="n"/>
      <c r="D45" s="3" t="n"/>
      <c r="E45" s="4" t="n"/>
      <c r="F45" s="8">
        <f>IF(A45="","",IFERROR(VLOOKUP(A45,'Steuerrechner'!$H$3:$I$18,2,FALSE),0))</f>
        <v/>
      </c>
      <c r="G45" s="9">
        <f>IF(E45="","",E45*F45)</f>
        <v/>
      </c>
      <c r="H45" s="9">
        <f>IF(E45="","",E45+G45)</f>
        <v/>
      </c>
      <c r="I45" s="9">
        <f>IF(E45="","",E45*(1.5%+3.57%))</f>
        <v/>
      </c>
      <c r="J45" s="9">
        <f>IF(E45="","",G45+I45)</f>
        <v/>
      </c>
      <c r="K45" s="8">
        <f>IF(E45="","",IFERROR(J45/E45,0))</f>
        <v/>
      </c>
      <c r="L45" s="10">
        <f>IF(F45="","",IF(F45&lt;=3.5%,"Niedrig",IF(F45&lt;=5.5%,"Mittel","Hoch")))</f>
        <v/>
      </c>
    </row>
    <row r="46">
      <c r="A46" s="2" t="n"/>
      <c r="B46" s="2" t="n"/>
      <c r="C46" s="2" t="n"/>
      <c r="D46" s="3" t="n"/>
      <c r="E46" s="4" t="n"/>
      <c r="F46" s="5">
        <f>IF(A46="","",IFERROR(VLOOKUP(A46,'Steuerrechner'!$H$3:$I$18,2,FALSE),0))</f>
        <v/>
      </c>
      <c r="G46" s="6">
        <f>IF(E46="","",E46*F46)</f>
        <v/>
      </c>
      <c r="H46" s="6">
        <f>IF(E46="","",E46+G46)</f>
        <v/>
      </c>
      <c r="I46" s="6">
        <f>IF(E46="","",E46*(1.5%+3.57%))</f>
        <v/>
      </c>
      <c r="J46" s="6">
        <f>IF(E46="","",G46+I46)</f>
        <v/>
      </c>
      <c r="K46" s="5">
        <f>IF(E46="","",IFERROR(J46/E46,0))</f>
        <v/>
      </c>
      <c r="L46" s="7">
        <f>IF(F46="","",IF(F46&lt;=3.5%,"Niedrig",IF(F46&lt;=5.5%,"Mittel","Hoch")))</f>
        <v/>
      </c>
    </row>
    <row r="47">
      <c r="A47" s="2" t="n"/>
      <c r="B47" s="2" t="n"/>
      <c r="C47" s="2" t="n"/>
      <c r="D47" s="3" t="n"/>
      <c r="E47" s="4" t="n"/>
      <c r="F47" s="8">
        <f>IF(A47="","",IFERROR(VLOOKUP(A47,'Steuerrechner'!$H$3:$I$18,2,FALSE),0))</f>
        <v/>
      </c>
      <c r="G47" s="9">
        <f>IF(E47="","",E47*F47)</f>
        <v/>
      </c>
      <c r="H47" s="9">
        <f>IF(E47="","",E47+G47)</f>
        <v/>
      </c>
      <c r="I47" s="9">
        <f>IF(E47="","",E47*(1.5%+3.57%))</f>
        <v/>
      </c>
      <c r="J47" s="9">
        <f>IF(E47="","",G47+I47)</f>
        <v/>
      </c>
      <c r="K47" s="8">
        <f>IF(E47="","",IFERROR(J47/E47,0))</f>
        <v/>
      </c>
      <c r="L47" s="10">
        <f>IF(F47="","",IF(F47&lt;=3.5%,"Niedrig",IF(F47&lt;=5.5%,"Mittel","Hoch")))</f>
        <v/>
      </c>
    </row>
    <row r="48">
      <c r="A48" s="2" t="n"/>
      <c r="B48" s="2" t="n"/>
      <c r="C48" s="2" t="n"/>
      <c r="D48" s="3" t="n"/>
      <c r="E48" s="4" t="n"/>
      <c r="F48" s="5">
        <f>IF(A48="","",IFERROR(VLOOKUP(A48,'Steuerrechner'!$H$3:$I$18,2,FALSE),0))</f>
        <v/>
      </c>
      <c r="G48" s="6">
        <f>IF(E48="","",E48*F48)</f>
        <v/>
      </c>
      <c r="H48" s="6">
        <f>IF(E48="","",E48+G48)</f>
        <v/>
      </c>
      <c r="I48" s="6">
        <f>IF(E48="","",E48*(1.5%+3.57%))</f>
        <v/>
      </c>
      <c r="J48" s="6">
        <f>IF(E48="","",G48+I48)</f>
        <v/>
      </c>
      <c r="K48" s="5">
        <f>IF(E48="","",IFERROR(J48/E48,0))</f>
        <v/>
      </c>
      <c r="L48" s="7">
        <f>IF(F48="","",IF(F48&lt;=3.5%,"Niedrig",IF(F48&lt;=5.5%,"Mittel","Hoch")))</f>
        <v/>
      </c>
    </row>
    <row r="49">
      <c r="A49" s="2" t="n"/>
      <c r="B49" s="2" t="n"/>
      <c r="C49" s="2" t="n"/>
      <c r="D49" s="3" t="n"/>
      <c r="E49" s="4" t="n"/>
      <c r="F49" s="8">
        <f>IF(A49="","",IFERROR(VLOOKUP(A49,'Steuerrechner'!$H$3:$I$18,2,FALSE),0))</f>
        <v/>
      </c>
      <c r="G49" s="9">
        <f>IF(E49="","",E49*F49)</f>
        <v/>
      </c>
      <c r="H49" s="9">
        <f>IF(E49="","",E49+G49)</f>
        <v/>
      </c>
      <c r="I49" s="9">
        <f>IF(E49="","",E49*(1.5%+3.57%))</f>
        <v/>
      </c>
      <c r="J49" s="9">
        <f>IF(E49="","",G49+I49)</f>
        <v/>
      </c>
      <c r="K49" s="8">
        <f>IF(E49="","",IFERROR(J49/E49,0))</f>
        <v/>
      </c>
      <c r="L49" s="10">
        <f>IF(F49="","",IF(F49&lt;=3.5%,"Niedrig",IF(F49&lt;=5.5%,"Mittel","Hoch")))</f>
        <v/>
      </c>
    </row>
    <row r="50">
      <c r="A50" s="2" t="n"/>
      <c r="B50" s="2" t="n"/>
      <c r="C50" s="2" t="n"/>
      <c r="D50" s="3" t="n"/>
      <c r="E50" s="4" t="n"/>
      <c r="F50" s="5">
        <f>IF(A50="","",IFERROR(VLOOKUP(A50,'Steuerrechner'!$H$3:$I$18,2,FALSE),0))</f>
        <v/>
      </c>
      <c r="G50" s="6">
        <f>IF(E50="","",E50*F50)</f>
        <v/>
      </c>
      <c r="H50" s="6">
        <f>IF(E50="","",E50+G50)</f>
        <v/>
      </c>
      <c r="I50" s="6">
        <f>IF(E50="","",E50*(1.5%+3.57%))</f>
        <v/>
      </c>
      <c r="J50" s="6">
        <f>IF(E50="","",G50+I50)</f>
        <v/>
      </c>
      <c r="K50" s="5">
        <f>IF(E50="","",IFERROR(J50/E50,0))</f>
        <v/>
      </c>
      <c r="L50" s="7">
        <f>IF(F50="","",IF(F50&lt;=3.5%,"Niedrig",IF(F50&lt;=5.5%,"Mittel","Hoch")))</f>
        <v/>
      </c>
    </row>
    <row r="51">
      <c r="A51" s="2" t="n"/>
      <c r="B51" s="2" t="n"/>
      <c r="C51" s="2" t="n"/>
      <c r="D51" s="3" t="n"/>
      <c r="E51" s="4" t="n"/>
      <c r="F51" s="8">
        <f>IF(A51="","",IFERROR(VLOOKUP(A51,'Steuerrechner'!$H$3:$I$18,2,FALSE),0))</f>
        <v/>
      </c>
      <c r="G51" s="9">
        <f>IF(E51="","",E51*F51)</f>
        <v/>
      </c>
      <c r="H51" s="9">
        <f>IF(E51="","",E51+G51)</f>
        <v/>
      </c>
      <c r="I51" s="9">
        <f>IF(E51="","",E51*(1.5%+3.57%))</f>
        <v/>
      </c>
      <c r="J51" s="9">
        <f>IF(E51="","",G51+I51)</f>
        <v/>
      </c>
      <c r="K51" s="8">
        <f>IF(E51="","",IFERROR(J51/E51,0))</f>
        <v/>
      </c>
      <c r="L51" s="10">
        <f>IF(F51="","",IF(F51&lt;=3.5%,"Niedrig",IF(F51&lt;=5.5%,"Mittel","Hoch")))</f>
        <v/>
      </c>
    </row>
    <row r="52">
      <c r="A52" s="2" t="n"/>
      <c r="B52" s="2" t="n"/>
      <c r="C52" s="2" t="n"/>
      <c r="D52" s="3" t="n"/>
      <c r="E52" s="4" t="n"/>
      <c r="F52" s="5">
        <f>IF(A52="","",IFERROR(VLOOKUP(A52,'Steuerrechner'!$H$3:$I$18,2,FALSE),0))</f>
        <v/>
      </c>
      <c r="G52" s="6">
        <f>IF(E52="","",E52*F52)</f>
        <v/>
      </c>
      <c r="H52" s="6">
        <f>IF(E52="","",E52+G52)</f>
        <v/>
      </c>
      <c r="I52" s="6">
        <f>IF(E52="","",E52*(1.5%+3.57%))</f>
        <v/>
      </c>
      <c r="J52" s="6">
        <f>IF(E52="","",G52+I52)</f>
        <v/>
      </c>
      <c r="K52" s="5">
        <f>IF(E52="","",IFERROR(J52/E52,0))</f>
        <v/>
      </c>
      <c r="L52" s="7">
        <f>IF(F52="","",IF(F52&lt;=3.5%,"Niedrig",IF(F52&lt;=5.5%,"Mittel","Hoch")))</f>
        <v/>
      </c>
    </row>
    <row r="53">
      <c r="A53" s="2" t="n"/>
      <c r="B53" s="2" t="n"/>
      <c r="C53" s="2" t="n"/>
      <c r="D53" s="3" t="n"/>
      <c r="E53" s="4" t="n"/>
      <c r="F53" s="8">
        <f>IF(A53="","",IFERROR(VLOOKUP(A53,'Steuerrechner'!$H$3:$I$18,2,FALSE),0))</f>
        <v/>
      </c>
      <c r="G53" s="9">
        <f>IF(E53="","",E53*F53)</f>
        <v/>
      </c>
      <c r="H53" s="9">
        <f>IF(E53="","",E53+G53)</f>
        <v/>
      </c>
      <c r="I53" s="9">
        <f>IF(E53="","",E53*(1.5%+3.57%))</f>
        <v/>
      </c>
      <c r="J53" s="9">
        <f>IF(E53="","",G53+I53)</f>
        <v/>
      </c>
      <c r="K53" s="8">
        <f>IF(E53="","",IFERROR(J53/E53,0))</f>
        <v/>
      </c>
      <c r="L53" s="10">
        <f>IF(F53="","",IF(F53&lt;=3.5%,"Niedrig",IF(F53&lt;=5.5%,"Mittel","Hoch")))</f>
        <v/>
      </c>
    </row>
    <row r="54">
      <c r="A54" s="2" t="n"/>
      <c r="B54" s="2" t="n"/>
      <c r="C54" s="2" t="n"/>
      <c r="D54" s="3" t="n"/>
      <c r="E54" s="4" t="n"/>
      <c r="F54" s="5">
        <f>IF(A54="","",IFERROR(VLOOKUP(A54,'Steuerrechner'!$H$3:$I$18,2,FALSE),0))</f>
        <v/>
      </c>
      <c r="G54" s="6">
        <f>IF(E54="","",E54*F54)</f>
        <v/>
      </c>
      <c r="H54" s="6">
        <f>IF(E54="","",E54+G54)</f>
        <v/>
      </c>
      <c r="I54" s="6">
        <f>IF(E54="","",E54*(1.5%+3.57%))</f>
        <v/>
      </c>
      <c r="J54" s="6">
        <f>IF(E54="","",G54+I54)</f>
        <v/>
      </c>
      <c r="K54" s="5">
        <f>IF(E54="","",IFERROR(J54/E54,0))</f>
        <v/>
      </c>
      <c r="L54" s="7">
        <f>IF(F54="","",IF(F54&lt;=3.5%,"Niedrig",IF(F54&lt;=5.5%,"Mittel","Hoch")))</f>
        <v/>
      </c>
    </row>
    <row r="55">
      <c r="A55" s="2" t="n"/>
      <c r="B55" s="2" t="n"/>
      <c r="C55" s="2" t="n"/>
      <c r="D55" s="3" t="n"/>
      <c r="E55" s="4" t="n"/>
      <c r="F55" s="8">
        <f>IF(A55="","",IFERROR(VLOOKUP(A55,'Steuerrechner'!$H$3:$I$18,2,FALSE),0))</f>
        <v/>
      </c>
      <c r="G55" s="9">
        <f>IF(E55="","",E55*F55)</f>
        <v/>
      </c>
      <c r="H55" s="9">
        <f>IF(E55="","",E55+G55)</f>
        <v/>
      </c>
      <c r="I55" s="9">
        <f>IF(E55="","",E55*(1.5%+3.57%))</f>
        <v/>
      </c>
      <c r="J55" s="9">
        <f>IF(E55="","",G55+I55)</f>
        <v/>
      </c>
      <c r="K55" s="8">
        <f>IF(E55="","",IFERROR(J55/E55,0))</f>
        <v/>
      </c>
      <c r="L55" s="10">
        <f>IF(F55="","",IF(F55&lt;=3.5%,"Niedrig",IF(F55&lt;=5.5%,"Mittel","Hoch")))</f>
        <v/>
      </c>
    </row>
    <row r="56">
      <c r="A56" s="2" t="n"/>
      <c r="B56" s="2" t="n"/>
      <c r="C56" s="2" t="n"/>
      <c r="D56" s="3" t="n"/>
      <c r="E56" s="4" t="n"/>
      <c r="F56" s="5">
        <f>IF(A56="","",IFERROR(VLOOKUP(A56,'Steuerrechner'!$H$3:$I$18,2,FALSE),0))</f>
        <v/>
      </c>
      <c r="G56" s="6">
        <f>IF(E56="","",E56*F56)</f>
        <v/>
      </c>
      <c r="H56" s="6">
        <f>IF(E56="","",E56+G56)</f>
        <v/>
      </c>
      <c r="I56" s="6">
        <f>IF(E56="","",E56*(1.5%+3.57%))</f>
        <v/>
      </c>
      <c r="J56" s="6">
        <f>IF(E56="","",G56+I56)</f>
        <v/>
      </c>
      <c r="K56" s="5">
        <f>IF(E56="","",IFERROR(J56/E56,0))</f>
        <v/>
      </c>
      <c r="L56" s="7">
        <f>IF(F56="","",IF(F56&lt;=3.5%,"Niedrig",IF(F56&lt;=5.5%,"Mittel","Hoch")))</f>
        <v/>
      </c>
    </row>
    <row r="57">
      <c r="A57" s="2" t="n"/>
      <c r="B57" s="2" t="n"/>
      <c r="C57" s="2" t="n"/>
      <c r="D57" s="3" t="n"/>
      <c r="E57" s="4" t="n"/>
      <c r="F57" s="8">
        <f>IF(A57="","",IFERROR(VLOOKUP(A57,'Steuerrechner'!$H$3:$I$18,2,FALSE),0))</f>
        <v/>
      </c>
      <c r="G57" s="9">
        <f>IF(E57="","",E57*F57)</f>
        <v/>
      </c>
      <c r="H57" s="9">
        <f>IF(E57="","",E57+G57)</f>
        <v/>
      </c>
      <c r="I57" s="9">
        <f>IF(E57="","",E57*(1.5%+3.57%))</f>
        <v/>
      </c>
      <c r="J57" s="9">
        <f>IF(E57="","",G57+I57)</f>
        <v/>
      </c>
      <c r="K57" s="8">
        <f>IF(E57="","",IFERROR(J57/E57,0))</f>
        <v/>
      </c>
      <c r="L57" s="10">
        <f>IF(F57="","",IF(F57&lt;=3.5%,"Niedrig",IF(F57&lt;=5.5%,"Mittel","Hoch")))</f>
        <v/>
      </c>
    </row>
    <row r="58">
      <c r="A58" s="2" t="n"/>
      <c r="B58" s="2" t="n"/>
      <c r="C58" s="2" t="n"/>
      <c r="D58" s="3" t="n"/>
      <c r="E58" s="4" t="n"/>
      <c r="F58" s="5">
        <f>IF(A58="","",IFERROR(VLOOKUP(A58,'Steuerrechner'!$H$3:$I$18,2,FALSE),0))</f>
        <v/>
      </c>
      <c r="G58" s="6">
        <f>IF(E58="","",E58*F58)</f>
        <v/>
      </c>
      <c r="H58" s="6">
        <f>IF(E58="","",E58+G58)</f>
        <v/>
      </c>
      <c r="I58" s="6">
        <f>IF(E58="","",E58*(1.5%+3.57%))</f>
        <v/>
      </c>
      <c r="J58" s="6">
        <f>IF(E58="","",G58+I58)</f>
        <v/>
      </c>
      <c r="K58" s="5">
        <f>IF(E58="","",IFERROR(J58/E58,0))</f>
        <v/>
      </c>
      <c r="L58" s="7">
        <f>IF(F58="","",IF(F58&lt;=3.5%,"Niedrig",IF(F58&lt;=5.5%,"Mittel","Hoch")))</f>
        <v/>
      </c>
    </row>
    <row r="59">
      <c r="A59" s="2" t="n"/>
      <c r="B59" s="2" t="n"/>
      <c r="C59" s="2" t="n"/>
      <c r="D59" s="3" t="n"/>
      <c r="E59" s="4" t="n"/>
      <c r="F59" s="8">
        <f>IF(A59="","",IFERROR(VLOOKUP(A59,'Steuerrechner'!$H$3:$I$18,2,FALSE),0))</f>
        <v/>
      </c>
      <c r="G59" s="9">
        <f>IF(E59="","",E59*F59)</f>
        <v/>
      </c>
      <c r="H59" s="9">
        <f>IF(E59="","",E59+G59)</f>
        <v/>
      </c>
      <c r="I59" s="9">
        <f>IF(E59="","",E59*(1.5%+3.57%))</f>
        <v/>
      </c>
      <c r="J59" s="9">
        <f>IF(E59="","",G59+I59)</f>
        <v/>
      </c>
      <c r="K59" s="8">
        <f>IF(E59="","",IFERROR(J59/E59,0))</f>
        <v/>
      </c>
      <c r="L59" s="10">
        <f>IF(F59="","",IF(F59&lt;=3.5%,"Niedrig",IF(F59&lt;=5.5%,"Mittel","Hoch")))</f>
        <v/>
      </c>
    </row>
    <row r="60">
      <c r="A60" s="2" t="n"/>
      <c r="B60" s="2" t="n"/>
      <c r="C60" s="2" t="n"/>
      <c r="D60" s="3" t="n"/>
      <c r="E60" s="4" t="n"/>
      <c r="F60" s="5">
        <f>IF(A60="","",IFERROR(VLOOKUP(A60,'Steuerrechner'!$H$3:$I$18,2,FALSE),0))</f>
        <v/>
      </c>
      <c r="G60" s="6">
        <f>IF(E60="","",E60*F60)</f>
        <v/>
      </c>
      <c r="H60" s="6">
        <f>IF(E60="","",E60+G60)</f>
        <v/>
      </c>
      <c r="I60" s="6">
        <f>IF(E60="","",E60*(1.5%+3.57%))</f>
        <v/>
      </c>
      <c r="J60" s="6">
        <f>IF(E60="","",G60+I60)</f>
        <v/>
      </c>
      <c r="K60" s="5">
        <f>IF(E60="","",IFERROR(J60/E60,0))</f>
        <v/>
      </c>
      <c r="L60" s="7">
        <f>IF(F60="","",IF(F60&lt;=3.5%,"Niedrig",IF(F60&lt;=5.5%,"Mittel","Hoch")))</f>
        <v/>
      </c>
    </row>
    <row r="61">
      <c r="A61" s="2" t="n"/>
      <c r="B61" s="2" t="n"/>
      <c r="C61" s="2" t="n"/>
      <c r="D61" s="3" t="n"/>
      <c r="E61" s="4" t="n"/>
      <c r="F61" s="8">
        <f>IF(A61="","",IFERROR(VLOOKUP(A61,'Steuerrechner'!$H$3:$I$18,2,FALSE),0))</f>
        <v/>
      </c>
      <c r="G61" s="9">
        <f>IF(E61="","",E61*F61)</f>
        <v/>
      </c>
      <c r="H61" s="9">
        <f>IF(E61="","",E61+G61)</f>
        <v/>
      </c>
      <c r="I61" s="9">
        <f>IF(E61="","",E61*(1.5%+3.57%))</f>
        <v/>
      </c>
      <c r="J61" s="9">
        <f>IF(E61="","",G61+I61)</f>
        <v/>
      </c>
      <c r="K61" s="8">
        <f>IF(E61="","",IFERROR(J61/E61,0))</f>
        <v/>
      </c>
      <c r="L61" s="10">
        <f>IF(F61="","",IF(F61&lt;=3.5%,"Niedrig",IF(F61&lt;=5.5%,"Mittel","Hoch")))</f>
        <v/>
      </c>
    </row>
    <row r="62">
      <c r="A62" s="2" t="n"/>
      <c r="B62" s="2" t="n"/>
      <c r="C62" s="2" t="n"/>
      <c r="D62" s="3" t="n"/>
      <c r="E62" s="4" t="n"/>
      <c r="F62" s="5">
        <f>IF(A62="","",IFERROR(VLOOKUP(A62,'Steuerrechner'!$H$3:$I$18,2,FALSE),0))</f>
        <v/>
      </c>
      <c r="G62" s="6">
        <f>IF(E62="","",E62*F62)</f>
        <v/>
      </c>
      <c r="H62" s="6">
        <f>IF(E62="","",E62+G62)</f>
        <v/>
      </c>
      <c r="I62" s="6">
        <f>IF(E62="","",E62*(1.5%+3.57%))</f>
        <v/>
      </c>
      <c r="J62" s="6">
        <f>IF(E62="","",G62+I62)</f>
        <v/>
      </c>
      <c r="K62" s="5">
        <f>IF(E62="","",IFERROR(J62/E62,0))</f>
        <v/>
      </c>
      <c r="L62" s="7">
        <f>IF(F62="","",IF(F62&lt;=3.5%,"Niedrig",IF(F62&lt;=5.5%,"Mittel","Hoch")))</f>
        <v/>
      </c>
    </row>
    <row r="63">
      <c r="A63" s="2" t="n"/>
      <c r="B63" s="2" t="n"/>
      <c r="C63" s="2" t="n"/>
      <c r="D63" s="3" t="n"/>
      <c r="E63" s="4" t="n"/>
      <c r="F63" s="8">
        <f>IF(A63="","",IFERROR(VLOOKUP(A63,'Steuerrechner'!$H$3:$I$18,2,FALSE),0))</f>
        <v/>
      </c>
      <c r="G63" s="9">
        <f>IF(E63="","",E63*F63)</f>
        <v/>
      </c>
      <c r="H63" s="9">
        <f>IF(E63="","",E63+G63)</f>
        <v/>
      </c>
      <c r="I63" s="9">
        <f>IF(E63="","",E63*(1.5%+3.57%))</f>
        <v/>
      </c>
      <c r="J63" s="9">
        <f>IF(E63="","",G63+I63)</f>
        <v/>
      </c>
      <c r="K63" s="8">
        <f>IF(E63="","",IFERROR(J63/E63,0))</f>
        <v/>
      </c>
      <c r="L63" s="10">
        <f>IF(F63="","",IF(F63&lt;=3.5%,"Niedrig",IF(F63&lt;=5.5%,"Mittel","Hoch")))</f>
        <v/>
      </c>
    </row>
    <row r="64">
      <c r="A64" s="2" t="n"/>
      <c r="B64" s="2" t="n"/>
      <c r="C64" s="2" t="n"/>
      <c r="D64" s="3" t="n"/>
      <c r="E64" s="4" t="n"/>
      <c r="F64" s="5">
        <f>IF(A64="","",IFERROR(VLOOKUP(A64,'Steuerrechner'!$H$3:$I$18,2,FALSE),0))</f>
        <v/>
      </c>
      <c r="G64" s="6">
        <f>IF(E64="","",E64*F64)</f>
        <v/>
      </c>
      <c r="H64" s="6">
        <f>IF(E64="","",E64+G64)</f>
        <v/>
      </c>
      <c r="I64" s="6">
        <f>IF(E64="","",E64*(1.5%+3.57%))</f>
        <v/>
      </c>
      <c r="J64" s="6">
        <f>IF(E64="","",G64+I64)</f>
        <v/>
      </c>
      <c r="K64" s="5">
        <f>IF(E64="","",IFERROR(J64/E64,0))</f>
        <v/>
      </c>
      <c r="L64" s="7">
        <f>IF(F64="","",IF(F64&lt;=3.5%,"Niedrig",IF(F64&lt;=5.5%,"Mittel","Hoch")))</f>
        <v/>
      </c>
    </row>
    <row r="65">
      <c r="A65" s="2" t="n"/>
      <c r="B65" s="2" t="n"/>
      <c r="C65" s="2" t="n"/>
      <c r="D65" s="3" t="n"/>
      <c r="E65" s="4" t="n"/>
      <c r="F65" s="8">
        <f>IF(A65="","",IFERROR(VLOOKUP(A65,'Steuerrechner'!$H$3:$I$18,2,FALSE),0))</f>
        <v/>
      </c>
      <c r="G65" s="9">
        <f>IF(E65="","",E65*F65)</f>
        <v/>
      </c>
      <c r="H65" s="9">
        <f>IF(E65="","",E65+G65)</f>
        <v/>
      </c>
      <c r="I65" s="9">
        <f>IF(E65="","",E65*(1.5%+3.57%))</f>
        <v/>
      </c>
      <c r="J65" s="9">
        <f>IF(E65="","",G65+I65)</f>
        <v/>
      </c>
      <c r="K65" s="8">
        <f>IF(E65="","",IFERROR(J65/E65,0))</f>
        <v/>
      </c>
      <c r="L65" s="10">
        <f>IF(F65="","",IF(F65&lt;=3.5%,"Niedrig",IF(F65&lt;=5.5%,"Mittel","Hoch")))</f>
        <v/>
      </c>
    </row>
    <row r="66">
      <c r="A66" s="2" t="n"/>
      <c r="B66" s="2" t="n"/>
      <c r="C66" s="2" t="n"/>
      <c r="D66" s="3" t="n"/>
      <c r="E66" s="4" t="n"/>
      <c r="F66" s="5">
        <f>IF(A66="","",IFERROR(VLOOKUP(A66,'Steuerrechner'!$H$3:$I$18,2,FALSE),0))</f>
        <v/>
      </c>
      <c r="G66" s="6">
        <f>IF(E66="","",E66*F66)</f>
        <v/>
      </c>
      <c r="H66" s="6">
        <f>IF(E66="","",E66+G66)</f>
        <v/>
      </c>
      <c r="I66" s="6">
        <f>IF(E66="","",E66*(1.5%+3.57%))</f>
        <v/>
      </c>
      <c r="J66" s="6">
        <f>IF(E66="","",G66+I66)</f>
        <v/>
      </c>
      <c r="K66" s="5">
        <f>IF(E66="","",IFERROR(J66/E66,0))</f>
        <v/>
      </c>
      <c r="L66" s="7">
        <f>IF(F66="","",IF(F66&lt;=3.5%,"Niedrig",IF(F66&lt;=5.5%,"Mittel","Hoch")))</f>
        <v/>
      </c>
    </row>
    <row r="67">
      <c r="A67" s="2" t="n"/>
      <c r="B67" s="2" t="n"/>
      <c r="C67" s="2" t="n"/>
      <c r="D67" s="3" t="n"/>
      <c r="E67" s="4" t="n"/>
      <c r="F67" s="8">
        <f>IF(A67="","",IFERROR(VLOOKUP(A67,'Steuerrechner'!$H$3:$I$18,2,FALSE),0))</f>
        <v/>
      </c>
      <c r="G67" s="9">
        <f>IF(E67="","",E67*F67)</f>
        <v/>
      </c>
      <c r="H67" s="9">
        <f>IF(E67="","",E67+G67)</f>
        <v/>
      </c>
      <c r="I67" s="9">
        <f>IF(E67="","",E67*(1.5%+3.57%))</f>
        <v/>
      </c>
      <c r="J67" s="9">
        <f>IF(E67="","",G67+I67)</f>
        <v/>
      </c>
      <c r="K67" s="8">
        <f>IF(E67="","",IFERROR(J67/E67,0))</f>
        <v/>
      </c>
      <c r="L67" s="10">
        <f>IF(F67="","",IF(F67&lt;=3.5%,"Niedrig",IF(F67&lt;=5.5%,"Mittel","Hoch")))</f>
        <v/>
      </c>
    </row>
    <row r="68">
      <c r="A68" s="2" t="n"/>
      <c r="B68" s="2" t="n"/>
      <c r="C68" s="2" t="n"/>
      <c r="D68" s="3" t="n"/>
      <c r="E68" s="4" t="n"/>
      <c r="F68" s="5">
        <f>IF(A68="","",IFERROR(VLOOKUP(A68,'Steuerrechner'!$H$3:$I$18,2,FALSE),0))</f>
        <v/>
      </c>
      <c r="G68" s="6">
        <f>IF(E68="","",E68*F68)</f>
        <v/>
      </c>
      <c r="H68" s="6">
        <f>IF(E68="","",E68+G68)</f>
        <v/>
      </c>
      <c r="I68" s="6">
        <f>IF(E68="","",E68*(1.5%+3.57%))</f>
        <v/>
      </c>
      <c r="J68" s="6">
        <f>IF(E68="","",G68+I68)</f>
        <v/>
      </c>
      <c r="K68" s="5">
        <f>IF(E68="","",IFERROR(J68/E68,0))</f>
        <v/>
      </c>
      <c r="L68" s="7">
        <f>IF(F68="","",IF(F68&lt;=3.5%,"Niedrig",IF(F68&lt;=5.5%,"Mittel","Hoch")))</f>
        <v/>
      </c>
    </row>
    <row r="69">
      <c r="A69" s="2" t="n"/>
      <c r="B69" s="2" t="n"/>
      <c r="C69" s="2" t="n"/>
      <c r="D69" s="3" t="n"/>
      <c r="E69" s="4" t="n"/>
      <c r="F69" s="8">
        <f>IF(A69="","",IFERROR(VLOOKUP(A69,'Steuerrechner'!$H$3:$I$18,2,FALSE),0))</f>
        <v/>
      </c>
      <c r="G69" s="9">
        <f>IF(E69="","",E69*F69)</f>
        <v/>
      </c>
      <c r="H69" s="9">
        <f>IF(E69="","",E69+G69)</f>
        <v/>
      </c>
      <c r="I69" s="9">
        <f>IF(E69="","",E69*(1.5%+3.57%))</f>
        <v/>
      </c>
      <c r="J69" s="9">
        <f>IF(E69="","",G69+I69)</f>
        <v/>
      </c>
      <c r="K69" s="8">
        <f>IF(E69="","",IFERROR(J69/E69,0))</f>
        <v/>
      </c>
      <c r="L69" s="10">
        <f>IF(F69="","",IF(F69&lt;=3.5%,"Niedrig",IF(F69&lt;=5.5%,"Mittel","Hoch")))</f>
        <v/>
      </c>
    </row>
    <row r="70">
      <c r="A70" s="2" t="n"/>
      <c r="B70" s="2" t="n"/>
      <c r="C70" s="2" t="n"/>
      <c r="D70" s="3" t="n"/>
      <c r="E70" s="4" t="n"/>
      <c r="F70" s="5">
        <f>IF(A70="","",IFERROR(VLOOKUP(A70,'Steuerrechner'!$H$3:$I$18,2,FALSE),0))</f>
        <v/>
      </c>
      <c r="G70" s="6">
        <f>IF(E70="","",E70*F70)</f>
        <v/>
      </c>
      <c r="H70" s="6">
        <f>IF(E70="","",E70+G70)</f>
        <v/>
      </c>
      <c r="I70" s="6">
        <f>IF(E70="","",E70*(1.5%+3.57%))</f>
        <v/>
      </c>
      <c r="J70" s="6">
        <f>IF(E70="","",G70+I70)</f>
        <v/>
      </c>
      <c r="K70" s="5">
        <f>IF(E70="","",IFERROR(J70/E70,0))</f>
        <v/>
      </c>
      <c r="L70" s="7">
        <f>IF(F70="","",IF(F70&lt;=3.5%,"Niedrig",IF(F70&lt;=5.5%,"Mittel","Hoch")))</f>
        <v/>
      </c>
    </row>
    <row r="71">
      <c r="A71" s="2" t="n"/>
      <c r="B71" s="2" t="n"/>
      <c r="C71" s="2" t="n"/>
      <c r="D71" s="3" t="n"/>
      <c r="E71" s="4" t="n"/>
      <c r="F71" s="8">
        <f>IF(A71="","",IFERROR(VLOOKUP(A71,'Steuerrechner'!$H$3:$I$18,2,FALSE),0))</f>
        <v/>
      </c>
      <c r="G71" s="9">
        <f>IF(E71="","",E71*F71)</f>
        <v/>
      </c>
      <c r="H71" s="9">
        <f>IF(E71="","",E71+G71)</f>
        <v/>
      </c>
      <c r="I71" s="9">
        <f>IF(E71="","",E71*(1.5%+3.57%))</f>
        <v/>
      </c>
      <c r="J71" s="9">
        <f>IF(E71="","",G71+I71)</f>
        <v/>
      </c>
      <c r="K71" s="8">
        <f>IF(E71="","",IFERROR(J71/E71,0))</f>
        <v/>
      </c>
      <c r="L71" s="10">
        <f>IF(F71="","",IF(F71&lt;=3.5%,"Niedrig",IF(F71&lt;=5.5%,"Mittel","Hoch")))</f>
        <v/>
      </c>
    </row>
    <row r="72">
      <c r="A72" s="2" t="n"/>
      <c r="B72" s="2" t="n"/>
      <c r="C72" s="2" t="n"/>
      <c r="D72" s="3" t="n"/>
      <c r="E72" s="4" t="n"/>
      <c r="F72" s="5">
        <f>IF(A72="","",IFERROR(VLOOKUP(A72,'Steuerrechner'!$H$3:$I$18,2,FALSE),0))</f>
        <v/>
      </c>
      <c r="G72" s="6">
        <f>IF(E72="","",E72*F72)</f>
        <v/>
      </c>
      <c r="H72" s="6">
        <f>IF(E72="","",E72+G72)</f>
        <v/>
      </c>
      <c r="I72" s="6">
        <f>IF(E72="","",E72*(1.5%+3.57%))</f>
        <v/>
      </c>
      <c r="J72" s="6">
        <f>IF(E72="","",G72+I72)</f>
        <v/>
      </c>
      <c r="K72" s="5">
        <f>IF(E72="","",IFERROR(J72/E72,0))</f>
        <v/>
      </c>
      <c r="L72" s="7">
        <f>IF(F72="","",IF(F72&lt;=3.5%,"Niedrig",IF(F72&lt;=5.5%,"Mittel","Hoch")))</f>
        <v/>
      </c>
    </row>
    <row r="73">
      <c r="A73" s="2" t="n"/>
      <c r="B73" s="2" t="n"/>
      <c r="C73" s="2" t="n"/>
      <c r="D73" s="3" t="n"/>
      <c r="E73" s="4" t="n"/>
      <c r="F73" s="8">
        <f>IF(A73="","",IFERROR(VLOOKUP(A73,'Steuerrechner'!$H$3:$I$18,2,FALSE),0))</f>
        <v/>
      </c>
      <c r="G73" s="9">
        <f>IF(E73="","",E73*F73)</f>
        <v/>
      </c>
      <c r="H73" s="9">
        <f>IF(E73="","",E73+G73)</f>
        <v/>
      </c>
      <c r="I73" s="9">
        <f>IF(E73="","",E73*(1.5%+3.57%))</f>
        <v/>
      </c>
      <c r="J73" s="9">
        <f>IF(E73="","",G73+I73)</f>
        <v/>
      </c>
      <c r="K73" s="8">
        <f>IF(E73="","",IFERROR(J73/E73,0))</f>
        <v/>
      </c>
      <c r="L73" s="10">
        <f>IF(F73="","",IF(F73&lt;=3.5%,"Niedrig",IF(F73&lt;=5.5%,"Mittel","Hoch")))</f>
        <v/>
      </c>
    </row>
    <row r="74">
      <c r="A74" s="2" t="n"/>
      <c r="B74" s="2" t="n"/>
      <c r="C74" s="2" t="n"/>
      <c r="D74" s="3" t="n"/>
      <c r="E74" s="4" t="n"/>
      <c r="F74" s="5">
        <f>IF(A74="","",IFERROR(VLOOKUP(A74,'Steuerrechner'!$H$3:$I$18,2,FALSE),0))</f>
        <v/>
      </c>
      <c r="G74" s="6">
        <f>IF(E74="","",E74*F74)</f>
        <v/>
      </c>
      <c r="H74" s="6">
        <f>IF(E74="","",E74+G74)</f>
        <v/>
      </c>
      <c r="I74" s="6">
        <f>IF(E74="","",E74*(1.5%+3.57%))</f>
        <v/>
      </c>
      <c r="J74" s="6">
        <f>IF(E74="","",G74+I74)</f>
        <v/>
      </c>
      <c r="K74" s="5">
        <f>IF(E74="","",IFERROR(J74/E74,0))</f>
        <v/>
      </c>
      <c r="L74" s="7">
        <f>IF(F74="","",IF(F74&lt;=3.5%,"Niedrig",IF(F74&lt;=5.5%,"Mittel","Hoch")))</f>
        <v/>
      </c>
    </row>
    <row r="75">
      <c r="A75" s="2" t="n"/>
      <c r="B75" s="2" t="n"/>
      <c r="C75" s="2" t="n"/>
      <c r="D75" s="3" t="n"/>
      <c r="E75" s="4" t="n"/>
      <c r="F75" s="8">
        <f>IF(A75="","",IFERROR(VLOOKUP(A75,'Steuerrechner'!$H$3:$I$18,2,FALSE),0))</f>
        <v/>
      </c>
      <c r="G75" s="9">
        <f>IF(E75="","",E75*F75)</f>
        <v/>
      </c>
      <c r="H75" s="9">
        <f>IF(E75="","",E75+G75)</f>
        <v/>
      </c>
      <c r="I75" s="9">
        <f>IF(E75="","",E75*(1.5%+3.57%))</f>
        <v/>
      </c>
      <c r="J75" s="9">
        <f>IF(E75="","",G75+I75)</f>
        <v/>
      </c>
      <c r="K75" s="8">
        <f>IF(E75="","",IFERROR(J75/E75,0))</f>
        <v/>
      </c>
      <c r="L75" s="10">
        <f>IF(F75="","",IF(F75&lt;=3.5%,"Niedrig",IF(F75&lt;=5.5%,"Mittel","Hoch")))</f>
        <v/>
      </c>
    </row>
    <row r="76">
      <c r="A76" s="2" t="n"/>
      <c r="B76" s="2" t="n"/>
      <c r="C76" s="2" t="n"/>
      <c r="D76" s="3" t="n"/>
      <c r="E76" s="4" t="n"/>
      <c r="F76" s="5">
        <f>IF(A76="","",IFERROR(VLOOKUP(A76,'Steuerrechner'!$H$3:$I$18,2,FALSE),0))</f>
        <v/>
      </c>
      <c r="G76" s="6">
        <f>IF(E76="","",E76*F76)</f>
        <v/>
      </c>
      <c r="H76" s="6">
        <f>IF(E76="","",E76+G76)</f>
        <v/>
      </c>
      <c r="I76" s="6">
        <f>IF(E76="","",E76*(1.5%+3.57%))</f>
        <v/>
      </c>
      <c r="J76" s="6">
        <f>IF(E76="","",G76+I76)</f>
        <v/>
      </c>
      <c r="K76" s="5">
        <f>IF(E76="","",IFERROR(J76/E76,0))</f>
        <v/>
      </c>
      <c r="L76" s="7">
        <f>IF(F76="","",IF(F76&lt;=3.5%,"Niedrig",IF(F76&lt;=5.5%,"Mittel","Hoch")))</f>
        <v/>
      </c>
    </row>
    <row r="77">
      <c r="A77" s="2" t="n"/>
      <c r="B77" s="2" t="n"/>
      <c r="C77" s="2" t="n"/>
      <c r="D77" s="3" t="n"/>
      <c r="E77" s="4" t="n"/>
      <c r="F77" s="8">
        <f>IF(A77="","",IFERROR(VLOOKUP(A77,'Steuerrechner'!$H$3:$I$18,2,FALSE),0))</f>
        <v/>
      </c>
      <c r="G77" s="9">
        <f>IF(E77="","",E77*F77)</f>
        <v/>
      </c>
      <c r="H77" s="9">
        <f>IF(E77="","",E77+G77)</f>
        <v/>
      </c>
      <c r="I77" s="9">
        <f>IF(E77="","",E77*(1.5%+3.57%))</f>
        <v/>
      </c>
      <c r="J77" s="9">
        <f>IF(E77="","",G77+I77)</f>
        <v/>
      </c>
      <c r="K77" s="8">
        <f>IF(E77="","",IFERROR(J77/E77,0))</f>
        <v/>
      </c>
      <c r="L77" s="10">
        <f>IF(F77="","",IF(F77&lt;=3.5%,"Niedrig",IF(F77&lt;=5.5%,"Mittel","Hoch")))</f>
        <v/>
      </c>
    </row>
    <row r="78">
      <c r="A78" s="2" t="n"/>
      <c r="B78" s="2" t="n"/>
      <c r="C78" s="2" t="n"/>
      <c r="D78" s="3" t="n"/>
      <c r="E78" s="4" t="n"/>
      <c r="F78" s="5">
        <f>IF(A78="","",IFERROR(VLOOKUP(A78,'Steuerrechner'!$H$3:$I$18,2,FALSE),0))</f>
        <v/>
      </c>
      <c r="G78" s="6">
        <f>IF(E78="","",E78*F78)</f>
        <v/>
      </c>
      <c r="H78" s="6">
        <f>IF(E78="","",E78+G78)</f>
        <v/>
      </c>
      <c r="I78" s="6">
        <f>IF(E78="","",E78*(1.5%+3.57%))</f>
        <v/>
      </c>
      <c r="J78" s="6">
        <f>IF(E78="","",G78+I78)</f>
        <v/>
      </c>
      <c r="K78" s="5">
        <f>IF(E78="","",IFERROR(J78/E78,0))</f>
        <v/>
      </c>
      <c r="L78" s="7">
        <f>IF(F78="","",IF(F78&lt;=3.5%,"Niedrig",IF(F78&lt;=5.5%,"Mittel","Hoch")))</f>
        <v/>
      </c>
    </row>
    <row r="79">
      <c r="A79" s="2" t="n"/>
      <c r="B79" s="2" t="n"/>
      <c r="C79" s="2" t="n"/>
      <c r="D79" s="3" t="n"/>
      <c r="E79" s="4" t="n"/>
      <c r="F79" s="8">
        <f>IF(A79="","",IFERROR(VLOOKUP(A79,'Steuerrechner'!$H$3:$I$18,2,FALSE),0))</f>
        <v/>
      </c>
      <c r="G79" s="9">
        <f>IF(E79="","",E79*F79)</f>
        <v/>
      </c>
      <c r="H79" s="9">
        <f>IF(E79="","",E79+G79)</f>
        <v/>
      </c>
      <c r="I79" s="9">
        <f>IF(E79="","",E79*(1.5%+3.57%))</f>
        <v/>
      </c>
      <c r="J79" s="9">
        <f>IF(E79="","",G79+I79)</f>
        <v/>
      </c>
      <c r="K79" s="8">
        <f>IF(E79="","",IFERROR(J79/E79,0))</f>
        <v/>
      </c>
      <c r="L79" s="10">
        <f>IF(F79="","",IF(F79&lt;=3.5%,"Niedrig",IF(F79&lt;=5.5%,"Mittel","Hoch")))</f>
        <v/>
      </c>
    </row>
    <row r="80">
      <c r="A80" s="2" t="n"/>
      <c r="B80" s="2" t="n"/>
      <c r="C80" s="2" t="n"/>
      <c r="D80" s="3" t="n"/>
      <c r="E80" s="4" t="n"/>
      <c r="F80" s="5">
        <f>IF(A80="","",IFERROR(VLOOKUP(A80,'Steuerrechner'!$H$3:$I$18,2,FALSE),0))</f>
        <v/>
      </c>
      <c r="G80" s="6">
        <f>IF(E80="","",E80*F80)</f>
        <v/>
      </c>
      <c r="H80" s="6">
        <f>IF(E80="","",E80+G80)</f>
        <v/>
      </c>
      <c r="I80" s="6">
        <f>IF(E80="","",E80*(1.5%+3.57%))</f>
        <v/>
      </c>
      <c r="J80" s="6">
        <f>IF(E80="","",G80+I80)</f>
        <v/>
      </c>
      <c r="K80" s="5">
        <f>IF(E80="","",IFERROR(J80/E80,0))</f>
        <v/>
      </c>
      <c r="L80" s="7">
        <f>IF(F80="","",IF(F80&lt;=3.5%,"Niedrig",IF(F80&lt;=5.5%,"Mittel","Hoch")))</f>
        <v/>
      </c>
    </row>
    <row r="81">
      <c r="A81" s="2" t="n"/>
      <c r="B81" s="2" t="n"/>
      <c r="C81" s="2" t="n"/>
      <c r="D81" s="3" t="n"/>
      <c r="E81" s="4" t="n"/>
      <c r="F81" s="8">
        <f>IF(A81="","",IFERROR(VLOOKUP(A81,'Steuerrechner'!$H$3:$I$18,2,FALSE),0))</f>
        <v/>
      </c>
      <c r="G81" s="9">
        <f>IF(E81="","",E81*F81)</f>
        <v/>
      </c>
      <c r="H81" s="9">
        <f>IF(E81="","",E81+G81)</f>
        <v/>
      </c>
      <c r="I81" s="9">
        <f>IF(E81="","",E81*(1.5%+3.57%))</f>
        <v/>
      </c>
      <c r="J81" s="9">
        <f>IF(E81="","",G81+I81)</f>
        <v/>
      </c>
      <c r="K81" s="8">
        <f>IF(E81="","",IFERROR(J81/E81,0))</f>
        <v/>
      </c>
      <c r="L81" s="10">
        <f>IF(F81="","",IF(F81&lt;=3.5%,"Niedrig",IF(F81&lt;=5.5%,"Mittel","Hoch")))</f>
        <v/>
      </c>
    </row>
    <row r="82">
      <c r="A82" s="2" t="n"/>
      <c r="B82" s="2" t="n"/>
      <c r="C82" s="2" t="n"/>
      <c r="D82" s="3" t="n"/>
      <c r="E82" s="4" t="n"/>
      <c r="F82" s="5">
        <f>IF(A82="","",IFERROR(VLOOKUP(A82,'Steuerrechner'!$H$3:$I$18,2,FALSE),0))</f>
        <v/>
      </c>
      <c r="G82" s="6">
        <f>IF(E82="","",E82*F82)</f>
        <v/>
      </c>
      <c r="H82" s="6">
        <f>IF(E82="","",E82+G82)</f>
        <v/>
      </c>
      <c r="I82" s="6">
        <f>IF(E82="","",E82*(1.5%+3.57%))</f>
        <v/>
      </c>
      <c r="J82" s="6">
        <f>IF(E82="","",G82+I82)</f>
        <v/>
      </c>
      <c r="K82" s="5">
        <f>IF(E82="","",IFERROR(J82/E82,0))</f>
        <v/>
      </c>
      <c r="L82" s="7">
        <f>IF(F82="","",IF(F82&lt;=3.5%,"Niedrig",IF(F82&lt;=5.5%,"Mittel","Hoch")))</f>
        <v/>
      </c>
    </row>
    <row r="83">
      <c r="A83" s="2" t="n"/>
      <c r="B83" s="2" t="n"/>
      <c r="C83" s="2" t="n"/>
      <c r="D83" s="3" t="n"/>
      <c r="E83" s="4" t="n"/>
      <c r="F83" s="8">
        <f>IF(A83="","",IFERROR(VLOOKUP(A83,'Steuerrechner'!$H$3:$I$18,2,FALSE),0))</f>
        <v/>
      </c>
      <c r="G83" s="9">
        <f>IF(E83="","",E83*F83)</f>
        <v/>
      </c>
      <c r="H83" s="9">
        <f>IF(E83="","",E83+G83)</f>
        <v/>
      </c>
      <c r="I83" s="9">
        <f>IF(E83="","",E83*(1.5%+3.57%))</f>
        <v/>
      </c>
      <c r="J83" s="9">
        <f>IF(E83="","",G83+I83)</f>
        <v/>
      </c>
      <c r="K83" s="8">
        <f>IF(E83="","",IFERROR(J83/E83,0))</f>
        <v/>
      </c>
      <c r="L83" s="10">
        <f>IF(F83="","",IF(F83&lt;=3.5%,"Niedrig",IF(F83&lt;=5.5%,"Mittel","Hoch")))</f>
        <v/>
      </c>
    </row>
    <row r="84">
      <c r="A84" s="2" t="n"/>
      <c r="B84" s="2" t="n"/>
      <c r="C84" s="2" t="n"/>
      <c r="D84" s="3" t="n"/>
      <c r="E84" s="4" t="n"/>
      <c r="F84" s="5">
        <f>IF(A84="","",IFERROR(VLOOKUP(A84,'Steuerrechner'!$H$3:$I$18,2,FALSE),0))</f>
        <v/>
      </c>
      <c r="G84" s="6">
        <f>IF(E84="","",E84*F84)</f>
        <v/>
      </c>
      <c r="H84" s="6">
        <f>IF(E84="","",E84+G84)</f>
        <v/>
      </c>
      <c r="I84" s="6">
        <f>IF(E84="","",E84*(1.5%+3.57%))</f>
        <v/>
      </c>
      <c r="J84" s="6">
        <f>IF(E84="","",G84+I84)</f>
        <v/>
      </c>
      <c r="K84" s="5">
        <f>IF(E84="","",IFERROR(J84/E84,0))</f>
        <v/>
      </c>
      <c r="L84" s="7">
        <f>IF(F84="","",IF(F84&lt;=3.5%,"Niedrig",IF(F84&lt;=5.5%,"Mittel","Hoch")))</f>
        <v/>
      </c>
    </row>
    <row r="85">
      <c r="A85" s="2" t="n"/>
      <c r="B85" s="2" t="n"/>
      <c r="C85" s="2" t="n"/>
      <c r="D85" s="3" t="n"/>
      <c r="E85" s="4" t="n"/>
      <c r="F85" s="8">
        <f>IF(A85="","",IFERROR(VLOOKUP(A85,'Steuerrechner'!$H$3:$I$18,2,FALSE),0))</f>
        <v/>
      </c>
      <c r="G85" s="9">
        <f>IF(E85="","",E85*F85)</f>
        <v/>
      </c>
      <c r="H85" s="9">
        <f>IF(E85="","",E85+G85)</f>
        <v/>
      </c>
      <c r="I85" s="9">
        <f>IF(E85="","",E85*(1.5%+3.57%))</f>
        <v/>
      </c>
      <c r="J85" s="9">
        <f>IF(E85="","",G85+I85)</f>
        <v/>
      </c>
      <c r="K85" s="8">
        <f>IF(E85="","",IFERROR(J85/E85,0))</f>
        <v/>
      </c>
      <c r="L85" s="10">
        <f>IF(F85="","",IF(F85&lt;=3.5%,"Niedrig",IF(F85&lt;=5.5%,"Mittel","Hoch")))</f>
        <v/>
      </c>
    </row>
    <row r="86">
      <c r="A86" s="2" t="n"/>
      <c r="B86" s="2" t="n"/>
      <c r="C86" s="2" t="n"/>
      <c r="D86" s="3" t="n"/>
      <c r="E86" s="4" t="n"/>
      <c r="F86" s="5">
        <f>IF(A86="","",IFERROR(VLOOKUP(A86,'Steuerrechner'!$H$3:$I$18,2,FALSE),0))</f>
        <v/>
      </c>
      <c r="G86" s="6">
        <f>IF(E86="","",E86*F86)</f>
        <v/>
      </c>
      <c r="H86" s="6">
        <f>IF(E86="","",E86+G86)</f>
        <v/>
      </c>
      <c r="I86" s="6">
        <f>IF(E86="","",E86*(1.5%+3.57%))</f>
        <v/>
      </c>
      <c r="J86" s="6">
        <f>IF(E86="","",G86+I86)</f>
        <v/>
      </c>
      <c r="K86" s="5">
        <f>IF(E86="","",IFERROR(J86/E86,0))</f>
        <v/>
      </c>
      <c r="L86" s="7">
        <f>IF(F86="","",IF(F86&lt;=3.5%,"Niedrig",IF(F86&lt;=5.5%,"Mittel","Hoch")))</f>
        <v/>
      </c>
    </row>
    <row r="87">
      <c r="A87" s="2" t="n"/>
      <c r="B87" s="2" t="n"/>
      <c r="C87" s="2" t="n"/>
      <c r="D87" s="3" t="n"/>
      <c r="E87" s="4" t="n"/>
      <c r="F87" s="8">
        <f>IF(A87="","",IFERROR(VLOOKUP(A87,'Steuerrechner'!$H$3:$I$18,2,FALSE),0))</f>
        <v/>
      </c>
      <c r="G87" s="9">
        <f>IF(E87="","",E87*F87)</f>
        <v/>
      </c>
      <c r="H87" s="9">
        <f>IF(E87="","",E87+G87)</f>
        <v/>
      </c>
      <c r="I87" s="9">
        <f>IF(E87="","",E87*(1.5%+3.57%))</f>
        <v/>
      </c>
      <c r="J87" s="9">
        <f>IF(E87="","",G87+I87)</f>
        <v/>
      </c>
      <c r="K87" s="8">
        <f>IF(E87="","",IFERROR(J87/E87,0))</f>
        <v/>
      </c>
      <c r="L87" s="10">
        <f>IF(F87="","",IF(F87&lt;=3.5%,"Niedrig",IF(F87&lt;=5.5%,"Mittel","Hoch")))</f>
        <v/>
      </c>
    </row>
    <row r="88">
      <c r="A88" s="2" t="n"/>
      <c r="B88" s="2" t="n"/>
      <c r="C88" s="2" t="n"/>
      <c r="D88" s="3" t="n"/>
      <c r="E88" s="4" t="n"/>
      <c r="F88" s="5">
        <f>IF(A88="","",IFERROR(VLOOKUP(A88,'Steuerrechner'!$H$3:$I$18,2,FALSE),0))</f>
        <v/>
      </c>
      <c r="G88" s="6">
        <f>IF(E88="","",E88*F88)</f>
        <v/>
      </c>
      <c r="H88" s="6">
        <f>IF(E88="","",E88+G88)</f>
        <v/>
      </c>
      <c r="I88" s="6">
        <f>IF(E88="","",E88*(1.5%+3.57%))</f>
        <v/>
      </c>
      <c r="J88" s="6">
        <f>IF(E88="","",G88+I88)</f>
        <v/>
      </c>
      <c r="K88" s="5">
        <f>IF(E88="","",IFERROR(J88/E88,0))</f>
        <v/>
      </c>
      <c r="L88" s="7">
        <f>IF(F88="","",IF(F88&lt;=3.5%,"Niedrig",IF(F88&lt;=5.5%,"Mittel","Hoch")))</f>
        <v/>
      </c>
    </row>
    <row r="89">
      <c r="A89" s="2" t="n"/>
      <c r="B89" s="2" t="n"/>
      <c r="C89" s="2" t="n"/>
      <c r="D89" s="3" t="n"/>
      <c r="E89" s="4" t="n"/>
      <c r="F89" s="8">
        <f>IF(A89="","",IFERROR(VLOOKUP(A89,'Steuerrechner'!$H$3:$I$18,2,FALSE),0))</f>
        <v/>
      </c>
      <c r="G89" s="9">
        <f>IF(E89="","",E89*F89)</f>
        <v/>
      </c>
      <c r="H89" s="9">
        <f>IF(E89="","",E89+G89)</f>
        <v/>
      </c>
      <c r="I89" s="9">
        <f>IF(E89="","",E89*(1.5%+3.57%))</f>
        <v/>
      </c>
      <c r="J89" s="9">
        <f>IF(E89="","",G89+I89)</f>
        <v/>
      </c>
      <c r="K89" s="8">
        <f>IF(E89="","",IFERROR(J89/E89,0))</f>
        <v/>
      </c>
      <c r="L89" s="10">
        <f>IF(F89="","",IF(F89&lt;=3.5%,"Niedrig",IF(F89&lt;=5.5%,"Mittel","Hoch")))</f>
        <v/>
      </c>
    </row>
    <row r="90">
      <c r="A90" s="2" t="n"/>
      <c r="B90" s="2" t="n"/>
      <c r="C90" s="2" t="n"/>
      <c r="D90" s="3" t="n"/>
      <c r="E90" s="4" t="n"/>
      <c r="F90" s="5">
        <f>IF(A90="","",IFERROR(VLOOKUP(A90,'Steuerrechner'!$H$3:$I$18,2,FALSE),0))</f>
        <v/>
      </c>
      <c r="G90" s="6">
        <f>IF(E90="","",E90*F90)</f>
        <v/>
      </c>
      <c r="H90" s="6">
        <f>IF(E90="","",E90+G90)</f>
        <v/>
      </c>
      <c r="I90" s="6">
        <f>IF(E90="","",E90*(1.5%+3.57%))</f>
        <v/>
      </c>
      <c r="J90" s="6">
        <f>IF(E90="","",G90+I90)</f>
        <v/>
      </c>
      <c r="K90" s="5">
        <f>IF(E90="","",IFERROR(J90/E90,0))</f>
        <v/>
      </c>
      <c r="L90" s="7">
        <f>IF(F90="","",IF(F90&lt;=3.5%,"Niedrig",IF(F90&lt;=5.5%,"Mittel","Hoch")))</f>
        <v/>
      </c>
    </row>
    <row r="91">
      <c r="A91" s="2" t="n"/>
      <c r="B91" s="2" t="n"/>
      <c r="C91" s="2" t="n"/>
      <c r="D91" s="3" t="n"/>
      <c r="E91" s="4" t="n"/>
      <c r="F91" s="8">
        <f>IF(A91="","",IFERROR(VLOOKUP(A91,'Steuerrechner'!$H$3:$I$18,2,FALSE),0))</f>
        <v/>
      </c>
      <c r="G91" s="9">
        <f>IF(E91="","",E91*F91)</f>
        <v/>
      </c>
      <c r="H91" s="9">
        <f>IF(E91="","",E91+G91)</f>
        <v/>
      </c>
      <c r="I91" s="9">
        <f>IF(E91="","",E91*(1.5%+3.57%))</f>
        <v/>
      </c>
      <c r="J91" s="9">
        <f>IF(E91="","",G91+I91)</f>
        <v/>
      </c>
      <c r="K91" s="8">
        <f>IF(E91="","",IFERROR(J91/E91,0))</f>
        <v/>
      </c>
      <c r="L91" s="10">
        <f>IF(F91="","",IF(F91&lt;=3.5%,"Niedrig",IF(F91&lt;=5.5%,"Mittel","Hoch")))</f>
        <v/>
      </c>
    </row>
    <row r="92">
      <c r="A92" s="2" t="n"/>
      <c r="B92" s="2" t="n"/>
      <c r="C92" s="2" t="n"/>
      <c r="D92" s="3" t="n"/>
      <c r="E92" s="4" t="n"/>
      <c r="F92" s="5">
        <f>IF(A92="","",IFERROR(VLOOKUP(A92,'Steuerrechner'!$H$3:$I$18,2,FALSE),0))</f>
        <v/>
      </c>
      <c r="G92" s="6">
        <f>IF(E92="","",E92*F92)</f>
        <v/>
      </c>
      <c r="H92" s="6">
        <f>IF(E92="","",E92+G92)</f>
        <v/>
      </c>
      <c r="I92" s="6">
        <f>IF(E92="","",E92*(1.5%+3.57%))</f>
        <v/>
      </c>
      <c r="J92" s="6">
        <f>IF(E92="","",G92+I92)</f>
        <v/>
      </c>
      <c r="K92" s="5">
        <f>IF(E92="","",IFERROR(J92/E92,0))</f>
        <v/>
      </c>
      <c r="L92" s="7">
        <f>IF(F92="","",IF(F92&lt;=3.5%,"Niedrig",IF(F92&lt;=5.5%,"Mittel","Hoch")))</f>
        <v/>
      </c>
    </row>
    <row r="93">
      <c r="A93" s="2" t="n"/>
      <c r="B93" s="2" t="n"/>
      <c r="C93" s="2" t="n"/>
      <c r="D93" s="3" t="n"/>
      <c r="E93" s="4" t="n"/>
      <c r="F93" s="8">
        <f>IF(A93="","",IFERROR(VLOOKUP(A93,'Steuerrechner'!$H$3:$I$18,2,FALSE),0))</f>
        <v/>
      </c>
      <c r="G93" s="9">
        <f>IF(E93="","",E93*F93)</f>
        <v/>
      </c>
      <c r="H93" s="9">
        <f>IF(E93="","",E93+G93)</f>
        <v/>
      </c>
      <c r="I93" s="9">
        <f>IF(E93="","",E93*(1.5%+3.57%))</f>
        <v/>
      </c>
      <c r="J93" s="9">
        <f>IF(E93="","",G93+I93)</f>
        <v/>
      </c>
      <c r="K93" s="8">
        <f>IF(E93="","",IFERROR(J93/E93,0))</f>
        <v/>
      </c>
      <c r="L93" s="10">
        <f>IF(F93="","",IF(F93&lt;=3.5%,"Niedrig",IF(F93&lt;=5.5%,"Mittel","Hoch")))</f>
        <v/>
      </c>
    </row>
    <row r="94">
      <c r="A94" s="2" t="n"/>
      <c r="B94" s="2" t="n"/>
      <c r="C94" s="2" t="n"/>
      <c r="D94" s="3" t="n"/>
      <c r="E94" s="4" t="n"/>
      <c r="F94" s="5">
        <f>IF(A94="","",IFERROR(VLOOKUP(A94,'Steuerrechner'!$H$3:$I$18,2,FALSE),0))</f>
        <v/>
      </c>
      <c r="G94" s="6">
        <f>IF(E94="","",E94*F94)</f>
        <v/>
      </c>
      <c r="H94" s="6">
        <f>IF(E94="","",E94+G94)</f>
        <v/>
      </c>
      <c r="I94" s="6">
        <f>IF(E94="","",E94*(1.5%+3.57%))</f>
        <v/>
      </c>
      <c r="J94" s="6">
        <f>IF(E94="","",G94+I94)</f>
        <v/>
      </c>
      <c r="K94" s="5">
        <f>IF(E94="","",IFERROR(J94/E94,0))</f>
        <v/>
      </c>
      <c r="L94" s="7">
        <f>IF(F94="","",IF(F94&lt;=3.5%,"Niedrig",IF(F94&lt;=5.5%,"Mittel","Hoch")))</f>
        <v/>
      </c>
    </row>
    <row r="95">
      <c r="A95" s="2" t="n"/>
      <c r="B95" s="2" t="n"/>
      <c r="C95" s="2" t="n"/>
      <c r="D95" s="3" t="n"/>
      <c r="E95" s="4" t="n"/>
      <c r="F95" s="8">
        <f>IF(A95="","",IFERROR(VLOOKUP(A95,'Steuerrechner'!$H$3:$I$18,2,FALSE),0))</f>
        <v/>
      </c>
      <c r="G95" s="9">
        <f>IF(E95="","",E95*F95)</f>
        <v/>
      </c>
      <c r="H95" s="9">
        <f>IF(E95="","",E95+G95)</f>
        <v/>
      </c>
      <c r="I95" s="9">
        <f>IF(E95="","",E95*(1.5%+3.57%))</f>
        <v/>
      </c>
      <c r="J95" s="9">
        <f>IF(E95="","",G95+I95)</f>
        <v/>
      </c>
      <c r="K95" s="8">
        <f>IF(E95="","",IFERROR(J95/E95,0))</f>
        <v/>
      </c>
      <c r="L95" s="10">
        <f>IF(F95="","",IF(F95&lt;=3.5%,"Niedrig",IF(F95&lt;=5.5%,"Mittel","Hoch")))</f>
        <v/>
      </c>
    </row>
    <row r="96">
      <c r="A96" s="2" t="n"/>
      <c r="B96" s="2" t="n"/>
      <c r="C96" s="2" t="n"/>
      <c r="D96" s="3" t="n"/>
      <c r="E96" s="4" t="n"/>
      <c r="F96" s="5">
        <f>IF(A96="","",IFERROR(VLOOKUP(A96,'Steuerrechner'!$H$3:$I$18,2,FALSE),0))</f>
        <v/>
      </c>
      <c r="G96" s="6">
        <f>IF(E96="","",E96*F96)</f>
        <v/>
      </c>
      <c r="H96" s="6">
        <f>IF(E96="","",E96+G96)</f>
        <v/>
      </c>
      <c r="I96" s="6">
        <f>IF(E96="","",E96*(1.5%+3.57%))</f>
        <v/>
      </c>
      <c r="J96" s="6">
        <f>IF(E96="","",G96+I96)</f>
        <v/>
      </c>
      <c r="K96" s="5">
        <f>IF(E96="","",IFERROR(J96/E96,0))</f>
        <v/>
      </c>
      <c r="L96" s="7">
        <f>IF(F96="","",IF(F96&lt;=3.5%,"Niedrig",IF(F96&lt;=5.5%,"Mittel","Hoch")))</f>
        <v/>
      </c>
    </row>
    <row r="97">
      <c r="A97" s="2" t="n"/>
      <c r="B97" s="2" t="n"/>
      <c r="C97" s="2" t="n"/>
      <c r="D97" s="3" t="n"/>
      <c r="E97" s="4" t="n"/>
      <c r="F97" s="8">
        <f>IF(A97="","",IFERROR(VLOOKUP(A97,'Steuerrechner'!$H$3:$I$18,2,FALSE),0))</f>
        <v/>
      </c>
      <c r="G97" s="9">
        <f>IF(E97="","",E97*F97)</f>
        <v/>
      </c>
      <c r="H97" s="9">
        <f>IF(E97="","",E97+G97)</f>
        <v/>
      </c>
      <c r="I97" s="9">
        <f>IF(E97="","",E97*(1.5%+3.57%))</f>
        <v/>
      </c>
      <c r="J97" s="9">
        <f>IF(E97="","",G97+I97)</f>
        <v/>
      </c>
      <c r="K97" s="8">
        <f>IF(E97="","",IFERROR(J97/E97,0))</f>
        <v/>
      </c>
      <c r="L97" s="10">
        <f>IF(F97="","",IF(F97&lt;=3.5%,"Niedrig",IF(F97&lt;=5.5%,"Mittel","Hoch")))</f>
        <v/>
      </c>
    </row>
    <row r="98">
      <c r="A98" s="2" t="n"/>
      <c r="B98" s="2" t="n"/>
      <c r="C98" s="2" t="n"/>
      <c r="D98" s="3" t="n"/>
      <c r="E98" s="4" t="n"/>
      <c r="F98" s="5">
        <f>IF(A98="","",IFERROR(VLOOKUP(A98,'Steuerrechner'!$H$3:$I$18,2,FALSE),0))</f>
        <v/>
      </c>
      <c r="G98" s="6">
        <f>IF(E98="","",E98*F98)</f>
        <v/>
      </c>
      <c r="H98" s="6">
        <f>IF(E98="","",E98+G98)</f>
        <v/>
      </c>
      <c r="I98" s="6">
        <f>IF(E98="","",E98*(1.5%+3.57%))</f>
        <v/>
      </c>
      <c r="J98" s="6">
        <f>IF(E98="","",G98+I98)</f>
        <v/>
      </c>
      <c r="K98" s="5">
        <f>IF(E98="","",IFERROR(J98/E98,0))</f>
        <v/>
      </c>
      <c r="L98" s="7">
        <f>IF(F98="","",IF(F98&lt;=3.5%,"Niedrig",IF(F98&lt;=5.5%,"Mittel","Hoch")))</f>
        <v/>
      </c>
    </row>
    <row r="99">
      <c r="A99" s="2" t="n"/>
      <c r="B99" s="2" t="n"/>
      <c r="C99" s="2" t="n"/>
      <c r="D99" s="3" t="n"/>
      <c r="E99" s="4" t="n"/>
      <c r="F99" s="8">
        <f>IF(A99="","",IFERROR(VLOOKUP(A99,'Steuerrechner'!$H$3:$I$18,2,FALSE),0))</f>
        <v/>
      </c>
      <c r="G99" s="9">
        <f>IF(E99="","",E99*F99)</f>
        <v/>
      </c>
      <c r="H99" s="9">
        <f>IF(E99="","",E99+G99)</f>
        <v/>
      </c>
      <c r="I99" s="9">
        <f>IF(E99="","",E99*(1.5%+3.57%))</f>
        <v/>
      </c>
      <c r="J99" s="9">
        <f>IF(E99="","",G99+I99)</f>
        <v/>
      </c>
      <c r="K99" s="8">
        <f>IF(E99="","",IFERROR(J99/E99,0))</f>
        <v/>
      </c>
      <c r="L99" s="10">
        <f>IF(F99="","",IF(F99&lt;=3.5%,"Niedrig",IF(F99&lt;=5.5%,"Mittel","Hoch")))</f>
        <v/>
      </c>
    </row>
    <row r="100">
      <c r="A100" s="2" t="n"/>
      <c r="B100" s="2" t="n"/>
      <c r="C100" s="2" t="n"/>
      <c r="D100" s="3" t="n"/>
      <c r="E100" s="4" t="n"/>
      <c r="F100" s="5">
        <f>IF(A100="","",IFERROR(VLOOKUP(A100,'Steuerrechner'!$H$3:$I$18,2,FALSE),0))</f>
        <v/>
      </c>
      <c r="G100" s="6">
        <f>IF(E100="","",E100*F100)</f>
        <v/>
      </c>
      <c r="H100" s="6">
        <f>IF(E100="","",E100+G100)</f>
        <v/>
      </c>
      <c r="I100" s="6">
        <f>IF(E100="","",E100*(1.5%+3.57%))</f>
        <v/>
      </c>
      <c r="J100" s="6">
        <f>IF(E100="","",G100+I100)</f>
        <v/>
      </c>
      <c r="K100" s="5">
        <f>IF(E100="","",IFERROR(J100/E100,0))</f>
        <v/>
      </c>
      <c r="L100" s="7">
        <f>IF(F100="","",IF(F100&lt;=3.5%,"Niedrig",IF(F100&lt;=5.5%,"Mittel","Hoch")))</f>
        <v/>
      </c>
    </row>
    <row r="101">
      <c r="A101" s="2" t="n"/>
      <c r="B101" s="2" t="n"/>
      <c r="C101" s="2" t="n"/>
      <c r="D101" s="3" t="n"/>
      <c r="E101" s="4" t="n"/>
      <c r="F101" s="8">
        <f>IF(A101="","",IFERROR(VLOOKUP(A101,'Steuerrechner'!$H$3:$I$18,2,FALSE),0))</f>
        <v/>
      </c>
      <c r="G101" s="9">
        <f>IF(E101="","",E101*F101)</f>
        <v/>
      </c>
      <c r="H101" s="9">
        <f>IF(E101="","",E101+G101)</f>
        <v/>
      </c>
      <c r="I101" s="9">
        <f>IF(E101="","",E101*(1.5%+3.57%))</f>
        <v/>
      </c>
      <c r="J101" s="9">
        <f>IF(E101="","",G101+I101)</f>
        <v/>
      </c>
      <c r="K101" s="8">
        <f>IF(E101="","",IFERROR(J101/E101,0))</f>
        <v/>
      </c>
      <c r="L101" s="10">
        <f>IF(F101="","",IF(F101&lt;=3.5%,"Niedrig",IF(F101&lt;=5.5%,"Mittel","Hoch")))</f>
        <v/>
      </c>
    </row>
    <row r="102"/>
    <row r="103"/>
    <row r="104">
      <c r="A104" s="11" t="inlineStr">
        <is>
          <t>Kennzahl</t>
        </is>
      </c>
      <c r="B104" s="11" t="inlineStr">
        <is>
          <t>Wert</t>
        </is>
      </c>
    </row>
    <row r="105">
      <c r="A105" s="12" t="inlineStr">
        <is>
          <t>Summe Kaufpreise</t>
        </is>
      </c>
      <c r="B105" s="6">
        <f>SUM(E2:E101)</f>
        <v/>
      </c>
    </row>
    <row r="106">
      <c r="A106" s="13" t="inlineStr">
        <is>
          <t>Durchschnittlicher Steuersatz</t>
        </is>
      </c>
      <c r="B106" s="14">
        <f>IFERROR(AVERAGE(F2:F101),0)</f>
        <v/>
      </c>
    </row>
    <row r="107">
      <c r="A107" s="12" t="inlineStr">
        <is>
          <t>Summe Grunderwerbsteuer</t>
        </is>
      </c>
      <c r="B107" s="6">
        <f>SUM(G2:G101)</f>
        <v/>
      </c>
    </row>
    <row r="108">
      <c r="A108" s="13" t="inlineStr">
        <is>
          <t>Höchster Steuerbetrag</t>
        </is>
      </c>
      <c r="B108" s="9">
        <f>MAX(G2:G101)</f>
        <v/>
      </c>
    </row>
    <row r="109">
      <c r="A109" s="12" t="inlineStr">
        <is>
          <t>Anzahl Bundesländer mit mindestens 6 %</t>
        </is>
      </c>
      <c r="B109" s="15">
        <f>COUNTIF(F2:F101,"&gt;=6%")</f>
        <v/>
      </c>
    </row>
  </sheetData>
  <autoFilter ref="A1:L101"/>
  <conditionalFormatting sqref="F2:F101">
    <cfRule type="expression" priority="1" dxfId="0" stopIfTrue="1">
      <formula>$F2&gt;=6%</formula>
    </cfRule>
  </conditionalFormatting>
  <conditionalFormatting sqref="L2:L101">
    <cfRule type="expression" priority="2" dxfId="1" stopIfTrue="1">
      <formula>$L2="Niedrig"</formula>
    </cfRule>
    <cfRule type="expression" priority="3" dxfId="0" stopIfTrue="1">
      <formula>$L2="Hoch"</formula>
    </cfRule>
  </conditionalFormatting>
  <dataValidations count="1">
    <dataValidation sqref="A2:A101" showErrorMessage="1" showInputMessage="1" allowBlank="1" errorTitle="Ungültiges Bundesland" error="Bitte wählen Sie ein Bundesland aus der hinterlegten Liste." promptTitle="Bundesland auswählen" prompt="Bitte wählen Sie das Bundesland des Immobilienkaufs." type="list">
      <formula1>"Baden-Württemberg,Bayern,Berlin,Brandenburg,Bremen,Hamburg,Hessen,Mecklenburg-Vorpommern,Niedersachsen,Nordrhein-Westfalen,Rheinland-Pfalz,Saarland,Sachsen,Sachsen-Anhalt,Schleswig-Holstein,Thüringen"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3" customWidth="1" min="3" max="3"/>
    <col width="3" customWidth="1" min="4" max="4"/>
    <col width="25" customWidth="1" min="8" max="8"/>
    <col width="22" customWidth="1" min="9" max="9"/>
    <col width="14" customWidth="1" min="10" max="10"/>
    <col width="43" customWidth="1" min="11" max="11"/>
  </cols>
  <sheetData>
    <row r="1" ht="28" customHeight="1">
      <c r="A1" s="16" t="inlineStr">
        <is>
          <t>Individueller Grunderwerbsteuer-Rechner</t>
        </is>
      </c>
    </row>
    <row r="2">
      <c r="A2" s="17" t="inlineStr">
        <is>
          <t>Eingaben und Berechnung</t>
        </is>
      </c>
      <c r="B2" s="18" t="n"/>
      <c r="C2" s="18" t="n"/>
      <c r="D2" s="18" t="n"/>
      <c r="H2" s="1" t="inlineStr">
        <is>
          <t>Bundesland</t>
        </is>
      </c>
      <c r="I2" s="1" t="inlineStr">
        <is>
          <t>Grunderwerbsteuersatz</t>
        </is>
      </c>
      <c r="J2" s="1" t="inlineStr">
        <is>
          <t>Gültig ab</t>
        </is>
      </c>
      <c r="K2" s="1" t="inlineStr">
        <is>
          <t>Hinweis</t>
        </is>
      </c>
    </row>
    <row r="3">
      <c r="A3" s="13" t="inlineStr">
        <is>
          <t>Bundesland</t>
        </is>
      </c>
      <c r="B3" s="19" t="inlineStr">
        <is>
          <t>Bayern</t>
        </is>
      </c>
      <c r="H3" s="20" t="inlineStr">
        <is>
          <t>Baden-Württemberg</t>
        </is>
      </c>
      <c r="I3" s="21" t="n">
        <v>0.05</v>
      </c>
      <c r="J3" s="22" t="n">
        <v>46023</v>
      </c>
      <c r="K3" s="23" t="inlineStr">
        <is>
          <t>Vor Verwendung bitte aktuellen landesrechtlichen Satz prüfen.</t>
        </is>
      </c>
    </row>
    <row r="4">
      <c r="A4" s="12" t="inlineStr">
        <is>
          <t>Kaufpreis</t>
        </is>
      </c>
      <c r="B4" s="24" t="n">
        <v>500000</v>
      </c>
      <c r="H4" s="25" t="inlineStr">
        <is>
          <t>Bayern</t>
        </is>
      </c>
      <c r="I4" s="26" t="n">
        <v>0.035</v>
      </c>
      <c r="J4" s="27" t="n">
        <v>46023</v>
      </c>
      <c r="K4" s="28" t="inlineStr">
        <is>
          <t>Vor Verwendung bitte aktuellen landesrechtlichen Satz prüfen.</t>
        </is>
      </c>
    </row>
    <row r="5">
      <c r="A5" s="13" t="inlineStr">
        <is>
          <t>Maklerprovision Käuferanteil</t>
        </is>
      </c>
      <c r="B5" s="29" t="n">
        <v>0.0357</v>
      </c>
      <c r="H5" s="20" t="inlineStr">
        <is>
          <t>Berlin</t>
        </is>
      </c>
      <c r="I5" s="21" t="n">
        <v>0.06</v>
      </c>
      <c r="J5" s="22" t="n">
        <v>46023</v>
      </c>
      <c r="K5" s="23" t="inlineStr">
        <is>
          <t>Vor Verwendung bitte aktuellen landesrechtlichen Satz prüfen.</t>
        </is>
      </c>
    </row>
    <row r="6">
      <c r="A6" s="12" t="inlineStr">
        <is>
          <t>Notar- und Grundbuchkosten</t>
        </is>
      </c>
      <c r="B6" s="29" t="n">
        <v>0.015</v>
      </c>
      <c r="H6" s="25" t="inlineStr">
        <is>
          <t>Brandenburg</t>
        </is>
      </c>
      <c r="I6" s="26" t="n">
        <v>0.065</v>
      </c>
      <c r="J6" s="27" t="n">
        <v>46023</v>
      </c>
      <c r="K6" s="28" t="inlineStr">
        <is>
          <t>Vor Verwendung bitte aktuellen landesrechtlichen Satz prüfen.</t>
        </is>
      </c>
    </row>
    <row r="7">
      <c r="A7" s="13" t="inlineStr">
        <is>
          <t>Grunderwerbsteuersatz</t>
        </is>
      </c>
      <c r="B7" s="30">
        <f>IF(B3="","",IFERROR(VLOOKUP(B3,$H$3:$I$18,2,FALSE),0))</f>
        <v/>
      </c>
      <c r="H7" s="20" t="inlineStr">
        <is>
          <t>Bremen</t>
        </is>
      </c>
      <c r="I7" s="21" t="n">
        <v>0.05</v>
      </c>
      <c r="J7" s="22" t="n">
        <v>46023</v>
      </c>
      <c r="K7" s="23" t="inlineStr">
        <is>
          <t>Vor Verwendung bitte aktuellen landesrechtlichen Satz prüfen.</t>
        </is>
      </c>
    </row>
    <row r="8">
      <c r="A8" s="12" t="inlineStr">
        <is>
          <t>Grunderwerbsteuer</t>
        </is>
      </c>
      <c r="B8" s="31">
        <f>IF(B4="","",B4*B7)</f>
        <v/>
      </c>
      <c r="H8" s="25" t="inlineStr">
        <is>
          <t>Hamburg</t>
        </is>
      </c>
      <c r="I8" s="26" t="n">
        <v>0.055</v>
      </c>
      <c r="J8" s="27" t="n">
        <v>46023</v>
      </c>
      <c r="K8" s="28" t="inlineStr">
        <is>
          <t>Vor Verwendung bitte aktuellen landesrechtlichen Satz prüfen.</t>
        </is>
      </c>
    </row>
    <row r="9">
      <c r="A9" s="13" t="inlineStr">
        <is>
          <t>Maklerkosten</t>
        </is>
      </c>
      <c r="B9" s="31">
        <f>IF(B4="","",B4*B5)</f>
        <v/>
      </c>
      <c r="H9" s="20" t="inlineStr">
        <is>
          <t>Hessen</t>
        </is>
      </c>
      <c r="I9" s="21" t="n">
        <v>0.06</v>
      </c>
      <c r="J9" s="22" t="n">
        <v>46023</v>
      </c>
      <c r="K9" s="23" t="inlineStr">
        <is>
          <t>Vor Verwendung bitte aktuellen landesrechtlichen Satz prüfen.</t>
        </is>
      </c>
    </row>
    <row r="10">
      <c r="A10" s="12" t="inlineStr">
        <is>
          <t>Notar- und Grundbuchkosten Betrag</t>
        </is>
      </c>
      <c r="B10" s="31">
        <f>IF(B4="","",B4*B6)</f>
        <v/>
      </c>
      <c r="H10" s="25" t="inlineStr">
        <is>
          <t>Mecklenburg-Vorpommern</t>
        </is>
      </c>
      <c r="I10" s="26" t="n">
        <v>0.06</v>
      </c>
      <c r="J10" s="27" t="n">
        <v>46023</v>
      </c>
      <c r="K10" s="28" t="inlineStr">
        <is>
          <t>Vor Verwendung bitte aktuellen landesrechtlichen Satz prüfen.</t>
        </is>
      </c>
    </row>
    <row r="11">
      <c r="A11" s="13" t="inlineStr">
        <is>
          <t>Sonstige Kosten</t>
        </is>
      </c>
      <c r="B11" s="24" t="n">
        <v>0</v>
      </c>
      <c r="H11" s="20" t="inlineStr">
        <is>
          <t>Niedersachsen</t>
        </is>
      </c>
      <c r="I11" s="21" t="n">
        <v>0.05</v>
      </c>
      <c r="J11" s="22" t="n">
        <v>46023</v>
      </c>
      <c r="K11" s="23" t="inlineStr">
        <is>
          <t>Vor Verwendung bitte aktuellen landesrechtlichen Satz prüfen.</t>
        </is>
      </c>
    </row>
    <row r="12">
      <c r="A12" s="12" t="inlineStr">
        <is>
          <t>Gesamte Kaufnebenkosten</t>
        </is>
      </c>
      <c r="B12" s="31">
        <f>IF(B4="","",SUM(B8:B11))</f>
        <v/>
      </c>
      <c r="H12" s="25" t="inlineStr">
        <is>
          <t>Nordrhein-Westfalen</t>
        </is>
      </c>
      <c r="I12" s="26" t="n">
        <v>0.065</v>
      </c>
      <c r="J12" s="27" t="n">
        <v>46023</v>
      </c>
      <c r="K12" s="28" t="inlineStr">
        <is>
          <t>Vor Verwendung bitte aktuellen landesrechtlichen Satz prüfen.</t>
        </is>
      </c>
    </row>
    <row r="13">
      <c r="A13" s="13" t="inlineStr">
        <is>
          <t>Kaufpreis inkl. Nebenkosten</t>
        </is>
      </c>
      <c r="B13" s="31">
        <f>IF(B4="","",SUM(B4,B12))</f>
        <v/>
      </c>
      <c r="H13" s="20" t="inlineStr">
        <is>
          <t>Rheinland-Pfalz</t>
        </is>
      </c>
      <c r="I13" s="21" t="n">
        <v>0.05</v>
      </c>
      <c r="J13" s="22" t="n">
        <v>46023</v>
      </c>
      <c r="K13" s="23" t="inlineStr">
        <is>
          <t>Vor Verwendung bitte aktuellen landesrechtlichen Satz prüfen.</t>
        </is>
      </c>
    </row>
    <row r="14">
      <c r="A14" s="12" t="inlineStr">
        <is>
          <t>Nebenkostenquote</t>
        </is>
      </c>
      <c r="B14" s="30">
        <f>IF(B4="","",IFERROR(B12/B4,0))</f>
        <v/>
      </c>
      <c r="H14" s="25" t="inlineStr">
        <is>
          <t>Saarland</t>
        </is>
      </c>
      <c r="I14" s="26" t="n">
        <v>0.065</v>
      </c>
      <c r="J14" s="27" t="n">
        <v>46023</v>
      </c>
      <c r="K14" s="28" t="inlineStr">
        <is>
          <t>Vor Verwendung bitte aktuellen landesrechtlichen Satz prüfen.</t>
        </is>
      </c>
    </row>
    <row r="15" ht="42" customHeight="1">
      <c r="A15" s="13" t="inlineStr">
        <is>
          <t>Hinweis</t>
        </is>
      </c>
      <c r="B15" s="32">
        <f>IF(B3="","",IF(B7&gt;=6%,"Hoher Steuersatz – Finanzierung und Liquiditätsreserve prüfen","Steuersatz im Vergleich moderat"))</f>
        <v/>
      </c>
      <c r="H15" s="20" t="inlineStr">
        <is>
          <t>Sachsen</t>
        </is>
      </c>
      <c r="I15" s="21" t="n">
        <v>0.055</v>
      </c>
      <c r="J15" s="22" t="n">
        <v>46023</v>
      </c>
      <c r="K15" s="23" t="inlineStr">
        <is>
          <t>Vor Verwendung bitte aktuellen landesrechtlichen Satz prüfen.</t>
        </is>
      </c>
    </row>
    <row r="16">
      <c r="A16" s="12" t="inlineStr">
        <is>
          <t>Kaufdatum</t>
        </is>
      </c>
      <c r="B16" s="33" t="n">
        <v>46188</v>
      </c>
      <c r="H16" s="25" t="inlineStr">
        <is>
          <t>Sachsen-Anhalt</t>
        </is>
      </c>
      <c r="I16" s="26" t="n">
        <v>0.05</v>
      </c>
      <c r="J16" s="27" t="n">
        <v>46023</v>
      </c>
      <c r="K16" s="28" t="inlineStr">
        <is>
          <t>Vor Verwendung bitte aktuellen landesrechtlichen Satz prüfen.</t>
        </is>
      </c>
    </row>
    <row r="17">
      <c r="H17" s="20" t="inlineStr">
        <is>
          <t>Schleswig-Holstein</t>
        </is>
      </c>
      <c r="I17" s="21" t="n">
        <v>0.065</v>
      </c>
      <c r="J17" s="22" t="n">
        <v>46023</v>
      </c>
      <c r="K17" s="23" t="inlineStr">
        <is>
          <t>Vor Verwendung bitte aktuellen landesrechtlichen Satz prüfen.</t>
        </is>
      </c>
    </row>
    <row r="18">
      <c r="H18" s="25" t="inlineStr">
        <is>
          <t>Thüringen</t>
        </is>
      </c>
      <c r="I18" s="26" t="n">
        <v>0.05</v>
      </c>
      <c r="J18" s="27" t="n">
        <v>46023</v>
      </c>
      <c r="K18" s="28" t="inlineStr">
        <is>
          <t>Vor Verwendung bitte aktuellen landesrechtlichen Satz prüfen.</t>
        </is>
      </c>
    </row>
  </sheetData>
  <mergeCells count="1">
    <mergeCell ref="A1:D1"/>
  </mergeCells>
  <conditionalFormatting sqref="B7">
    <cfRule type="expression" priority="1" dxfId="0" stopIfTrue="1">
      <formula>$B$7&gt;=6%</formula>
    </cfRule>
  </conditionalFormatting>
  <conditionalFormatting sqref="B15">
    <cfRule type="expression" priority="2" dxfId="0" stopIfTrue="1">
      <formula>$B$7&gt;=6%</formula>
    </cfRule>
    <cfRule type="expression" priority="3" dxfId="1" stopIfTrue="1">
      <formula>AND($B$7&gt;0,$B$7&lt;6%)</formula>
    </cfRule>
  </conditionalFormatting>
  <dataValidations count="2">
    <dataValidation sqref="B3" showErrorMessage="1" showInputMessage="1" allowBlank="1" errorTitle="Ungültiges Bundesland" error="Bitte wählen Sie ein Bundesland aus der Liste." type="list">
      <formula1>"Baden-Württemberg,Bayern,Berlin,Brandenburg,Bremen,Hamburg,Hessen,Mecklenburg-Vorpommern,Niedersachsen,Nordrhein-Westfalen,Rheinland-Pfalz,Saarland,Sachsen,Sachsen-Anhalt,Schleswig-Holstein,Thüringen"</formula1>
    </dataValidation>
    <dataValidation sqref="B5:B6" showErrorMessage="1" showInputMessage="1" allowBlank="1" errorTitle="Ungültiger Prozentsatz" error="Bitte geben Sie einen Prozentsatz zwischen 0 % und 100 % ein.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25" customWidth="1" min="2" max="2"/>
    <col width="3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6" t="inlineStr">
        <is>
          <t>Auswertung Grunderwerbsteuer</t>
        </is>
      </c>
    </row>
    <row r="2"/>
    <row r="3">
      <c r="A3" s="11" t="inlineStr">
        <is>
          <t>Kennzahl</t>
        </is>
      </c>
      <c r="B3" s="11" t="inlineStr">
        <is>
          <t>Wert</t>
        </is>
      </c>
    </row>
    <row r="4">
      <c r="A4" s="12" t="inlineStr">
        <is>
          <t>Summe Kaufpreise</t>
        </is>
      </c>
      <c r="B4" s="6">
        <f>'Bundeslandvergleich'!$B$105</f>
        <v/>
      </c>
    </row>
    <row r="5">
      <c r="A5" s="13" t="inlineStr">
        <is>
          <t>Durchschnittlicher Steuersatz</t>
        </is>
      </c>
      <c r="B5" s="14">
        <f>'Bundeslandvergleich'!$B$106</f>
        <v/>
      </c>
    </row>
    <row r="6">
      <c r="A6" s="12" t="inlineStr">
        <is>
          <t>Summe Grunderwerbsteuer</t>
        </is>
      </c>
      <c r="B6" s="6">
        <f>'Bundeslandvergleich'!$B$107</f>
        <v/>
      </c>
    </row>
    <row r="7">
      <c r="A7" s="13" t="inlineStr">
        <is>
          <t>Höchster Steuerbetrag</t>
        </is>
      </c>
      <c r="B7" s="9">
        <f>'Bundeslandvergleich'!$B$108</f>
        <v/>
      </c>
    </row>
    <row r="8">
      <c r="A8" s="12" t="inlineStr">
        <is>
          <t>Bundesländer mit mindestens 6 %</t>
        </is>
      </c>
      <c r="B8" s="15">
        <f>'Bundeslandvergleich'!$B$109</f>
        <v/>
      </c>
    </row>
    <row r="9"/>
    <row r="10">
      <c r="A10" s="11" t="inlineStr">
        <is>
          <t>Bewertung</t>
        </is>
      </c>
      <c r="B10" s="11" t="inlineStr">
        <is>
          <t>Anzahl Käufe</t>
        </is>
      </c>
    </row>
    <row r="11">
      <c r="A11" s="20" t="inlineStr">
        <is>
          <t>Niedrig</t>
        </is>
      </c>
      <c r="B11" s="34">
        <f>COUNTIF('Bundeslandvergleich'!$L$2:$L$101,A11)</f>
        <v/>
      </c>
    </row>
    <row r="12">
      <c r="A12" s="25" t="inlineStr">
        <is>
          <t>Mittel</t>
        </is>
      </c>
      <c r="B12" s="35">
        <f>COUNTIF('Bundeslandvergleich'!$L$2:$L$101,A12)</f>
        <v/>
      </c>
    </row>
    <row r="13">
      <c r="A13" s="20" t="inlineStr">
        <is>
          <t>Hoch</t>
        </is>
      </c>
      <c r="B13" s="34">
        <f>COUNTIF('Bundeslandvergleich'!$L$2:$L$101,A13)</f>
        <v/>
      </c>
    </row>
    <row r="14"/>
    <row r="15"/>
    <row r="16">
      <c r="A16" s="36" t="inlineStr">
        <is>
          <t>Hinweis zur Auswertung</t>
        </is>
      </c>
      <c r="B16" s="37" t="n"/>
    </row>
    <row r="17" ht="38" customHeight="1">
      <c r="A17" s="38" t="inlineStr">
        <is>
          <t>Datenbasis</t>
        </is>
      </c>
      <c r="B17" s="38" t="inlineStr">
        <is>
          <t>Die Kennzahlen und Diagramme berücksichtigen den vorbereiteten Bereich mit bis zu 100 Kaufvorgängen.</t>
        </is>
      </c>
    </row>
  </sheetData>
  <mergeCells count="1"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30" customHeight="1">
      <c r="A1" s="16" t="inlineStr">
        <is>
          <t>Anleitung und Hinweise zur Grunderwerbsteuer</t>
        </is>
      </c>
    </row>
    <row r="2"/>
    <row r="3">
      <c r="A3" s="11" t="inlineStr">
        <is>
          <t>Thema</t>
        </is>
      </c>
      <c r="B3" s="11" t="inlineStr">
        <is>
          <t>Erläuterung</t>
        </is>
      </c>
    </row>
    <row r="4" ht="54" customHeight="1">
      <c r="A4" s="39" t="inlineStr">
        <is>
          <t>Bundeslandvergleich</t>
        </is>
      </c>
      <c r="B4" s="23" t="inlineStr">
        <is>
          <t>Sie erfassen je Kaufvorgang Bundesland, Beispielstadt, Käufer/in, Kaufdatum und Kaufpreis. Die gelb hinterlegten Zellen sind für Ihre Eingaben vorgesehen.</t>
        </is>
      </c>
    </row>
    <row r="5" ht="54" customHeight="1">
      <c r="A5" s="40" t="inlineStr">
        <is>
          <t>Steuersatz</t>
        </is>
      </c>
      <c r="B5" s="28" t="inlineStr">
        <is>
          <t>Der Grunderwerbsteuersatz wird anhand der Referenztabelle im Blatt „Steuerrechner“ nachgeschlagen. Bitte prüfen und aktualisieren Sie den Satz vor einer Beurkundung.</t>
        </is>
      </c>
    </row>
    <row r="6" ht="54" customHeight="1">
      <c r="A6" s="39" t="inlineStr">
        <is>
          <t>Grunderwerbsteuer</t>
        </is>
      </c>
      <c r="B6" s="23" t="inlineStr">
        <is>
          <t>Die Grunderwerbsteuer fällt grundsätzlich beim Erwerb eines Grundstücks oder einer Immobilie an. Die Steuersätze werden von den Bundesländern festgelegt und können sich ändern.</t>
        </is>
      </c>
    </row>
    <row r="7" ht="54" customHeight="1">
      <c r="A7" s="40" t="inlineStr">
        <is>
          <t>Bemessungsgrundlage</t>
        </is>
      </c>
      <c r="B7" s="28" t="inlineStr">
        <is>
          <t>Bemessungsgrundlage ist regelmäßig der Kaufpreis. Besondere Vertragsgestaltungen können abweichende steuerliche Folgen haben.</t>
        </is>
      </c>
    </row>
    <row r="8" ht="54" customHeight="1">
      <c r="A8" s="39" t="inlineStr">
        <is>
          <t>Kaufnebenkosten</t>
        </is>
      </c>
      <c r="B8" s="23" t="inlineStr">
        <is>
          <t>Erwerbsnebenkosten wie Maklerkosten, Notar- und Grundbuchkosten sowie sonstige Kosten können bei der Finanzierungsplanung berücksichtigt werden.</t>
        </is>
      </c>
    </row>
    <row r="9" ht="54" customHeight="1">
      <c r="A9" s="40" t="inlineStr">
        <is>
          <t>Vermietung</t>
        </is>
      </c>
      <c r="B9" s="28" t="inlineStr">
        <is>
          <t>Die Grunderwerbsteuer gehört bei Vermietung grundsätzlich zu den Anschaffungsnebenkosten und ist regelmäßig dem Gebäude- beziehungsweise Grundstücksanteil zuzuordnen. Lassen Sie den Einzelfall steuerlich prüfen.</t>
        </is>
      </c>
    </row>
    <row r="10" ht="54" customHeight="1">
      <c r="A10" s="39" t="inlineStr">
        <is>
          <t>Ausnahmen</t>
        </is>
      </c>
      <c r="B10" s="23" t="inlineStr">
        <is>
          <t>Ausnahmen wie bestimmte Übertragungen innerhalb der Familie, Erbfälle oder Share Deals sind in dieser Vorlage nicht vollständig abgebildet.</t>
        </is>
      </c>
    </row>
    <row r="11" ht="54" customHeight="1">
      <c r="A11" s="40" t="inlineStr">
        <is>
          <t>Haftungshinweis</t>
        </is>
      </c>
      <c r="B11" s="28" t="inlineStr">
        <is>
          <t>Diese Arbeitsmappe stellt keine Steuer- oder Rechtsberatung dar. Vermieter, Eigentümer, Hausverwalter und Kapitalanleger sollten aktuelle landesrechtliche Regelungen sowie individuelle Vertragsdetails prüfen lassen.</t>
        </is>
      </c>
    </row>
    <row r="12"/>
    <row r="13"/>
    <row r="14">
      <c r="A14" s="36" t="inlineStr">
        <is>
          <t>Farblegende</t>
        </is>
      </c>
      <c r="B14" s="37" t="n"/>
    </row>
    <row r="15">
      <c r="A15" s="41" t="inlineStr">
        <is>
          <t>Hellgelb</t>
        </is>
      </c>
      <c r="B15" s="28" t="inlineStr">
        <is>
          <t>Eingabezellen, die Sie individuell anpassen können.</t>
        </is>
      </c>
    </row>
    <row r="16">
      <c r="A16" s="42" t="inlineStr">
        <is>
          <t>Hellgrau</t>
        </is>
      </c>
      <c r="B16" s="28" t="inlineStr">
        <is>
          <t>Berechnete Werte und Formelergebnisse.</t>
        </is>
      </c>
    </row>
    <row r="17">
      <c r="A17" s="43" t="inlineStr">
        <is>
          <t>Grün</t>
        </is>
      </c>
      <c r="B17" s="28" t="inlineStr">
        <is>
          <t>Günstige Bewertung oder moderater Steuersatz.</t>
        </is>
      </c>
    </row>
    <row r="18">
      <c r="A18" s="44" t="inlineStr">
        <is>
          <t>Rot</t>
        </is>
      </c>
      <c r="B18" s="28" t="inlineStr">
        <is>
          <t>Hoher Steuersatz oder erhöhter Prüfbedarf.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2026-09-08T21:32:29Z</dcterms:created>
  <dcterms:modified xmlns:dcterms="http://purl.org/dc/terms/" xmlns:xsi="http://www.w3.org/2001/XMLSchema-instance" xsi:type="dcterms:W3CDTF">2026-09-08T21:32:29Z</dcterms:modified>
</cp:coreProperties>
</file>