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rlehensvergleich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Anleitung" sheetId="3" state="visible" r:id="rId3"/>
  </sheets>
  <definedNames>
    <definedName name="_xlnm._FilterDatabase" localSheetId="0" hidden="1">'Darlehensvergleich'!$A$4:$X$104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DD.MM.YYYY"/>
    <numFmt numFmtId="166" formatCode="0.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color rgb="001F2937"/>
      <sz val="10"/>
    </font>
    <font>
      <name val="Calibri"/>
      <b val="1"/>
      <color rgb="00FFFFFF"/>
      <sz val="11"/>
    </font>
    <font>
      <name val="Calibri"/>
      <b val="1"/>
      <color rgb="001F2937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0FDFA"/>
      </patternFill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2" fillId="3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4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4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top" wrapText="1"/>
    </xf>
    <xf numFmtId="166" fontId="2" fillId="6" borderId="1" applyAlignment="1" pivotButton="0" quotePrefix="0" xfId="0">
      <alignment horizontal="right" vertical="center"/>
    </xf>
    <xf numFmtId="164" fontId="2" fillId="6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center" vertical="center"/>
    </xf>
    <xf numFmtId="0" fontId="2" fillId="0" borderId="0" pivotButton="0" quotePrefix="0" xfId="0"/>
    <xf numFmtId="0" fontId="4" fillId="7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3" fontId="0" fillId="0" borderId="0" pivotButton="0" quotePrefix="0" xfId="0"/>
    <xf numFmtId="0" fontId="2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right" vertical="center"/>
    </xf>
    <xf numFmtId="3" fontId="4" fillId="3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center"/>
    </xf>
    <xf numFmtId="166" fontId="4" fillId="6" borderId="1" applyAlignment="1" pivotButton="0" quotePrefix="0" xfId="0">
      <alignment horizontal="right" vertical="center"/>
    </xf>
    <xf numFmtId="164" fontId="4" fillId="3" borderId="1" applyAlignment="1" pivotButton="0" quotePrefix="0" xfId="0">
      <alignment horizontal="right" vertical="center"/>
    </xf>
    <xf numFmtId="166" fontId="4" fillId="3" borderId="1" applyAlignment="1" pivotButton="0" quotePrefix="0" xfId="0">
      <alignment horizontal="right" vertical="center"/>
    </xf>
    <xf numFmtId="164" fontId="4" fillId="6" borderId="1" applyAlignment="1" pivotButton="0" quotePrefix="0" xfId="0">
      <alignment horizontal="right" vertical="center"/>
    </xf>
    <xf numFmtId="0" fontId="3" fillId="7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Effektiver Sollzins je Angebot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'Darlehensvergleich'!K4</f>
            </strRef>
          </tx>
          <spPr>
            <a:solidFill xmlns:a="http://schemas.openxmlformats.org/drawingml/2006/main">
              <a:srgbClr val="C8102E"/>
            </a:solidFill>
            <a:ln xmlns:a="http://schemas.openxmlformats.org/drawingml/2006/main">
              <a:prstDash val="solid"/>
            </a:ln>
          </spPr>
          <cat>
            <numRef>
              <f>'Darlehensvergleich'!$A$5:$A$104</f>
            </numRef>
          </cat>
          <val>
            <numRef>
              <f>'Darlehensvergleich'!$K$5:$K$104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Angebots-Nr.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Sollzins</a:t>
                </a:r>
              </a:p>
            </rich>
          </tx>
        </title>
        <numFmt formatCode="0.0%" sourceLinked="0"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Monatliche Rate je Eigentümer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'Darlehensvergleich'!N4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'Darlehensvergleich'!$B$5:$B$104</f>
            </numRef>
          </cat>
          <val>
            <numRef>
              <f>'Darlehensvergleich'!$N$5:$N$104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Monatliche Rate</a:t>
                </a:r>
              </a:p>
            </rich>
          </tx>
        </title>
        <numFmt formatCode="#,##0 &quot;€&quot;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Eigentümer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Anteil Finanzierungsvolumen je Stadt</a:t>
            </a:r>
          </a:p>
        </rich>
      </tx>
    </title>
    <plotArea>
      <pieChart>
        <varyColors val="1"/>
        <ser>
          <idx val="0"/>
          <order val="0"/>
          <tx>
            <strRef>
              <f>'Dashboard'!B18</f>
            </strRef>
          </tx>
          <spPr>
            <a:solidFill xmlns:a="http://schemas.openxmlformats.org/drawingml/2006/main">
              <a:srgbClr val="1E293B"/>
            </a:solidFill>
            <a:ln xmlns:a="http://schemas.openxmlformats.org/drawingml/2006/main">
              <a:prstDash val="solid"/>
            </a:ln>
          </spPr>
          <cat>
            <numRef>
              <f>'Dashboard'!$A$19:$A$30</f>
            </numRef>
          </cat>
          <val>
            <numRef>
              <f>'Dashboard'!$B$19:$B$30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13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30</row>
      <rowOff>0</rowOff>
    </from>
    <ext cx="5400000" cy="32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13</col>
      <colOff>0</colOff>
      <row>13</row>
      <rowOff>0</rowOff>
    </from>
    <ext cx="468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3" customWidth="1" min="1" max="1"/>
    <col width="27" customWidth="1" min="2" max="2"/>
    <col width="28" customWidth="1" min="3" max="3"/>
    <col width="22" customWidth="1" min="4" max="4"/>
    <col width="24" customWidth="1" min="5" max="5"/>
    <col width="20" customWidth="1" min="6" max="6"/>
    <col width="21" customWidth="1" min="7" max="7"/>
    <col width="22" customWidth="1" min="8" max="8"/>
    <col width="23" customWidth="1" min="9" max="9"/>
    <col width="20" customWidth="1" min="10" max="10"/>
    <col width="18" customWidth="1" min="11" max="11"/>
    <col width="21" customWidth="1" min="12" max="12"/>
    <col width="23" customWidth="1" min="13" max="13"/>
    <col width="18" customWidth="1" min="14" max="14"/>
    <col width="21" customWidth="1" min="15" max="15"/>
    <col width="22" customWidth="1" min="16" max="16"/>
    <col width="24" customWidth="1" min="17" max="17"/>
    <col width="20" customWidth="1" min="18" max="18"/>
    <col width="18" customWidth="1" min="19" max="19"/>
    <col width="19" customWidth="1" min="20" max="20"/>
    <col width="19" customWidth="1" min="21" max="21"/>
    <col width="24" customWidth="1" min="22" max="22"/>
    <col width="29" customWidth="1" min="23" max="23"/>
    <col width="34" customWidth="1" min="24" max="24"/>
  </cols>
  <sheetData>
    <row r="1" ht="28" customHeight="1">
      <c r="A1" s="1" t="inlineStr">
        <is>
          <t>Forward-Darlehen Kalkulation – Angebotsvergleich</t>
        </is>
      </c>
      <c r="B1" s="33" t="n"/>
      <c r="C1" s="33" t="n"/>
      <c r="D1" s="33" t="n"/>
      <c r="E1" s="33" t="n"/>
      <c r="F1" s="33" t="n"/>
      <c r="G1" s="33" t="n"/>
      <c r="H1" s="33" t="n"/>
      <c r="I1" s="33" t="n"/>
      <c r="J1" s="33" t="n"/>
      <c r="K1" s="33" t="n"/>
      <c r="L1" s="33" t="n"/>
      <c r="M1" s="33" t="n"/>
      <c r="N1" s="33" t="n"/>
      <c r="O1" s="33" t="n"/>
      <c r="P1" s="33" t="n"/>
      <c r="Q1" s="33" t="n"/>
      <c r="R1" s="33" t="n"/>
      <c r="S1" s="33" t="n"/>
      <c r="T1" s="33" t="n"/>
      <c r="U1" s="33" t="n"/>
      <c r="V1" s="33" t="n"/>
      <c r="W1" s="33" t="n"/>
      <c r="X1" s="34" t="n"/>
    </row>
    <row r="2" ht="30" customHeight="1">
      <c r="A2" s="2" t="inlineStr">
        <is>
          <t>Gelbe Zellen sind Eingaben. Die Berechnung basiert auf einer vereinfachten Annuitäten-Näherung.</t>
        </is>
      </c>
    </row>
    <row r="3"/>
    <row r="4" ht="42" customHeight="1">
      <c r="A4" s="3" t="inlineStr">
        <is>
          <t>Angebots-Nr.</t>
        </is>
      </c>
      <c r="B4" s="3" t="inlineStr">
        <is>
          <t>Eigentümer / Ansprechpartner</t>
        </is>
      </c>
      <c r="C4" s="3" t="inlineStr">
        <is>
          <t>Objektadresse</t>
        </is>
      </c>
      <c r="D4" s="3" t="inlineStr">
        <is>
          <t>Stadt</t>
        </is>
      </c>
      <c r="E4" s="3" t="inlineStr">
        <is>
          <t>Darlehenszweck</t>
        </is>
      </c>
      <c r="F4" s="3" t="inlineStr">
        <is>
          <t>Restschuld zum Stichtag</t>
        </is>
      </c>
      <c r="G4" s="3" t="inlineStr">
        <is>
          <t>Aktuelle Zinsbindung bis</t>
        </is>
      </c>
      <c r="H4" s="3" t="inlineStr">
        <is>
          <t>Forward-Vorlauf in Monaten</t>
        </is>
      </c>
      <c r="I4" s="3" t="inlineStr">
        <is>
          <t>Sollzins ohne Forward-Aufschlag</t>
        </is>
      </c>
      <c r="J4" s="3" t="inlineStr">
        <is>
          <t>Forward-Aufschlag p. a.</t>
        </is>
      </c>
      <c r="K4" s="3" t="inlineStr">
        <is>
          <t>Effektiver Sollzins</t>
        </is>
      </c>
      <c r="L4" s="3" t="inlineStr">
        <is>
          <t>Anfängliche Tilgung in %</t>
        </is>
      </c>
      <c r="M4" s="3" t="inlineStr">
        <is>
          <t>Darlehenslaufzeit in Jahren</t>
        </is>
      </c>
      <c r="N4" s="3" t="inlineStr">
        <is>
          <t>Monatliche Rate</t>
        </is>
      </c>
      <c r="O4" s="3" t="inlineStr">
        <is>
          <t>Monatlicher Zinsanteil</t>
        </is>
      </c>
      <c r="P4" s="3" t="inlineStr">
        <is>
          <t>Monatlicher Tilgungsanteil</t>
        </is>
      </c>
      <c r="Q4" s="3" t="inlineStr">
        <is>
          <t>Zinskosten über die Laufzeit</t>
        </is>
      </c>
      <c r="R4" s="3" t="inlineStr">
        <is>
          <t>Gesamte Rückzahlung</t>
        </is>
      </c>
      <c r="S4" s="3" t="inlineStr">
        <is>
          <t>Beleihungswert</t>
        </is>
      </c>
      <c r="T4" s="3" t="inlineStr">
        <is>
          <t>Beleihungsauslauf</t>
        </is>
      </c>
      <c r="U4" s="3" t="inlineStr">
        <is>
          <t>Kaltmiete monatlich</t>
        </is>
      </c>
      <c r="V4" s="3" t="inlineStr">
        <is>
          <t>Rate-zu-Kaltmiete-Quote</t>
        </is>
      </c>
      <c r="W4" s="3" t="inlineStr">
        <is>
          <t>Entscheidung</t>
        </is>
      </c>
      <c r="X4" s="3" t="inlineStr">
        <is>
          <t>Bemerkung</t>
        </is>
      </c>
    </row>
    <row r="5" ht="22" customHeight="1">
      <c r="A5" s="4" t="n">
        <v>1001</v>
      </c>
      <c r="B5" s="5" t="inlineStr">
        <is>
          <t>Thomas Becker</t>
        </is>
      </c>
      <c r="C5" s="5" t="inlineStr">
        <is>
          <t>Hauptstraße 12</t>
        </is>
      </c>
      <c r="D5" s="5" t="inlineStr">
        <is>
          <t>Berlin</t>
        </is>
      </c>
      <c r="E5" s="5" t="inlineStr">
        <is>
          <t>Anschlussfinanzierung</t>
        </is>
      </c>
      <c r="F5" s="6" t="n">
        <v>245000</v>
      </c>
      <c r="G5" s="7" t="n">
        <v>46326</v>
      </c>
      <c r="H5" s="4" t="n">
        <v>12</v>
      </c>
      <c r="I5" s="8" t="n">
        <v>0.0315</v>
      </c>
      <c r="J5" s="8" t="n">
        <v>0.0048</v>
      </c>
      <c r="K5" s="9">
        <f>IF(OR(A5="",I5="",J5=""),"",I5+J5)</f>
        <v/>
      </c>
      <c r="L5" s="8" t="n">
        <v>0.02</v>
      </c>
      <c r="M5" s="4" t="n">
        <v>15</v>
      </c>
      <c r="N5" s="10">
        <f>IF(OR(A5="",F5="",K5="",L5=""),"",F5*(K5+L5)/12)</f>
        <v/>
      </c>
      <c r="O5" s="10">
        <f>IF(OR(A5="",F5="",K5=""),"",F5*K5/12)</f>
        <v/>
      </c>
      <c r="P5" s="10">
        <f>IF(OR(A5="",N5="",O5=""),"",N5-O5)</f>
        <v/>
      </c>
      <c r="Q5" s="10">
        <f>IF(OR(A5="",R5="",F5=""),"",MAX(0,R5-F5))</f>
        <v/>
      </c>
      <c r="R5" s="10">
        <f>IF(OR(A5="",N5="",M5=""),"",N5*12*M5)</f>
        <v/>
      </c>
      <c r="S5" s="6" t="n">
        <v>320000</v>
      </c>
      <c r="T5" s="9">
        <f>IF(OR(A5="",F5="",S5=""),"",IFERROR(F5/S5,0))</f>
        <v/>
      </c>
      <c r="U5" s="6" t="n">
        <v>1150</v>
      </c>
      <c r="V5" s="9">
        <f>IF(OR(A5="",N5="",U5=""),"",IFERROR(N5/U5,0))</f>
        <v/>
      </c>
      <c r="W5" s="11">
        <f>IF(OR(A5="",K5=""),"",IF(K5&lt;=0.035,"Prüfen – attraktiv","Zinsangebot vergleichen"))</f>
        <v/>
      </c>
      <c r="X5" s="12" t="inlineStr">
        <is>
          <t>Forward-Aufschlag aus 0,04 % pro Monat abgeleitet.</t>
        </is>
      </c>
    </row>
    <row r="6" ht="22" customHeight="1">
      <c r="A6" s="4" t="n">
        <v>1002</v>
      </c>
      <c r="B6" s="5" t="inlineStr">
        <is>
          <t>Sabine Müller</t>
        </is>
      </c>
      <c r="C6" s="5" t="inlineStr">
        <is>
          <t>Lindenallee 7</t>
        </is>
      </c>
      <c r="D6" s="5" t="inlineStr">
        <is>
          <t>München</t>
        </is>
      </c>
      <c r="E6" s="5" t="inlineStr">
        <is>
          <t>Anschlussfinanzierung</t>
        </is>
      </c>
      <c r="F6" s="6" t="n">
        <v>465000</v>
      </c>
      <c r="G6" s="7" t="n">
        <v>46356</v>
      </c>
      <c r="H6" s="4" t="n">
        <v>10</v>
      </c>
      <c r="I6" s="8" t="n">
        <v>0.038</v>
      </c>
      <c r="J6" s="8" t="n">
        <v>0.0072</v>
      </c>
      <c r="K6" s="13">
        <f>IF(OR(A6="",I6="",J6=""),"",I6+J6)</f>
        <v/>
      </c>
      <c r="L6" s="8" t="n">
        <v>0.018</v>
      </c>
      <c r="M6" s="4" t="n">
        <v>15</v>
      </c>
      <c r="N6" s="14">
        <f>IF(OR(A6="",F6="",K6="",L6=""),"",F6*(K6+L6)/12)</f>
        <v/>
      </c>
      <c r="O6" s="14">
        <f>IF(OR(A6="",F6="",K6=""),"",F6*K6/12)</f>
        <v/>
      </c>
      <c r="P6" s="14">
        <f>IF(OR(A6="",N6="",O6=""),"",N6-O6)</f>
        <v/>
      </c>
      <c r="Q6" s="14">
        <f>IF(OR(A6="",R6="",F6=""),"",MAX(0,R6-F6))</f>
        <v/>
      </c>
      <c r="R6" s="14">
        <f>IF(OR(A6="",N6="",M6=""),"",N6*12*M6)</f>
        <v/>
      </c>
      <c r="S6" s="6" t="n">
        <v>610000</v>
      </c>
      <c r="T6" s="13">
        <f>IF(OR(A6="",F6="",S6=""),"",IFERROR(F6/S6,0))</f>
        <v/>
      </c>
      <c r="U6" s="6" t="n">
        <v>1950</v>
      </c>
      <c r="V6" s="13">
        <f>IF(OR(A6="",N6="",U6=""),"",IFERROR(N6/U6,0))</f>
        <v/>
      </c>
      <c r="W6" s="15">
        <f>IF(OR(A6="",K6=""),"",IF(K6&lt;=0.035,"Prüfen – attraktiv","Zinsangebot vergleichen"))</f>
        <v/>
      </c>
      <c r="X6" s="12" t="inlineStr">
        <is>
          <t>Beleihungsauslauf und Sondertilgung prüfen.</t>
        </is>
      </c>
    </row>
    <row r="7" ht="22" customHeight="1">
      <c r="A7" s="4" t="n">
        <v>1003</v>
      </c>
      <c r="B7" s="5" t="inlineStr">
        <is>
          <t>Andreas Schneider</t>
        </is>
      </c>
      <c r="C7" s="5" t="inlineStr">
        <is>
          <t>Goethestraße 45</t>
        </is>
      </c>
      <c r="D7" s="5" t="inlineStr">
        <is>
          <t>Hamburg</t>
        </is>
      </c>
      <c r="E7" s="5" t="inlineStr">
        <is>
          <t>Modernisierung</t>
        </is>
      </c>
      <c r="F7" s="6" t="n">
        <v>320000</v>
      </c>
      <c r="G7" s="7" t="n">
        <v>46387</v>
      </c>
      <c r="H7" s="4" t="n">
        <v>14</v>
      </c>
      <c r="I7" s="8" t="n">
        <v>0.0335</v>
      </c>
      <c r="J7" s="8" t="n">
        <v>0.005</v>
      </c>
      <c r="K7" s="9">
        <f>IF(OR(A7="",I7="",J7=""),"",I7+J7)</f>
        <v/>
      </c>
      <c r="L7" s="8" t="n">
        <v>0.02</v>
      </c>
      <c r="M7" s="4" t="n">
        <v>18</v>
      </c>
      <c r="N7" s="10">
        <f>IF(OR(A7="",F7="",K7="",L7=""),"",F7*(K7+L7)/12)</f>
        <v/>
      </c>
      <c r="O7" s="10">
        <f>IF(OR(A7="",F7="",K7=""),"",F7*K7/12)</f>
        <v/>
      </c>
      <c r="P7" s="10">
        <f>IF(OR(A7="",N7="",O7=""),"",N7-O7)</f>
        <v/>
      </c>
      <c r="Q7" s="10">
        <f>IF(OR(A7="",R7="",F7=""),"",MAX(0,R7-F7))</f>
        <v/>
      </c>
      <c r="R7" s="10">
        <f>IF(OR(A7="",N7="",M7=""),"",N7*12*M7)</f>
        <v/>
      </c>
      <c r="S7" s="6" t="n">
        <v>435000</v>
      </c>
      <c r="T7" s="9">
        <f>IF(OR(A7="",F7="",S7=""),"",IFERROR(F7/S7,0))</f>
        <v/>
      </c>
      <c r="U7" s="6" t="n">
        <v>1480</v>
      </c>
      <c r="V7" s="9">
        <f>IF(OR(A7="",N7="",U7=""),"",IFERROR(N7/U7,0))</f>
        <v/>
      </c>
      <c r="W7" s="11">
        <f>IF(OR(A7="",K7=""),"",IF(K7&lt;=0.035,"Prüfen – attraktiv","Zinsangebot vergleichen"))</f>
        <v/>
      </c>
      <c r="X7" s="12" t="inlineStr">
        <is>
          <t>Modernisierungsbudget getrennt dokumentieren.</t>
        </is>
      </c>
    </row>
    <row r="8" ht="22" customHeight="1">
      <c r="A8" s="4" t="n">
        <v>1004</v>
      </c>
      <c r="B8" s="5" t="inlineStr">
        <is>
          <t>Petra Wagner</t>
        </is>
      </c>
      <c r="C8" s="5" t="inlineStr">
        <is>
          <t>Bahnhofstraße 18</t>
        </is>
      </c>
      <c r="D8" s="5" t="inlineStr">
        <is>
          <t>Köln</t>
        </is>
      </c>
      <c r="E8" s="5" t="inlineStr">
        <is>
          <t>Anschlussfinanzierung</t>
        </is>
      </c>
      <c r="F8" s="6" t="n">
        <v>280000</v>
      </c>
      <c r="G8" s="7" t="n">
        <v>46310</v>
      </c>
      <c r="H8" s="4" t="n">
        <v>8</v>
      </c>
      <c r="I8" s="8" t="n">
        <v>0.0305</v>
      </c>
      <c r="J8" s="8" t="n">
        <v>0.0024</v>
      </c>
      <c r="K8" s="13">
        <f>IF(OR(A8="",I8="",J8=""),"",I8+J8)</f>
        <v/>
      </c>
      <c r="L8" s="8" t="n">
        <v>0.022</v>
      </c>
      <c r="M8" s="4" t="n">
        <v>15</v>
      </c>
      <c r="N8" s="14">
        <f>IF(OR(A8="",F8="",K8="",L8=""),"",F8*(K8+L8)/12)</f>
        <v/>
      </c>
      <c r="O8" s="14">
        <f>IF(OR(A8="",F8="",K8=""),"",F8*K8/12)</f>
        <v/>
      </c>
      <c r="P8" s="14">
        <f>IF(OR(A8="",N8="",O8=""),"",N8-O8)</f>
        <v/>
      </c>
      <c r="Q8" s="14">
        <f>IF(OR(A8="",R8="",F8=""),"",MAX(0,R8-F8))</f>
        <v/>
      </c>
      <c r="R8" s="14">
        <f>IF(OR(A8="",N8="",M8=""),"",N8*12*M8)</f>
        <v/>
      </c>
      <c r="S8" s="6" t="n">
        <v>385000</v>
      </c>
      <c r="T8" s="13">
        <f>IF(OR(A8="",F8="",S8=""),"",IFERROR(F8/S8,0))</f>
        <v/>
      </c>
      <c r="U8" s="6" t="n">
        <v>1420</v>
      </c>
      <c r="V8" s="13">
        <f>IF(OR(A8="",N8="",U8=""),"",IFERROR(N8/U8,0))</f>
        <v/>
      </c>
      <c r="W8" s="15">
        <f>IF(OR(A8="",K8=""),"",IF(K8&lt;=0.035,"Prüfen – attraktiv","Zinsangebot vergleichen"))</f>
        <v/>
      </c>
      <c r="X8" s="12" t="inlineStr">
        <is>
          <t>Attraktiver Effektivzins; Konditionen schriftlich bestätigen.</t>
        </is>
      </c>
    </row>
    <row r="9" ht="22" customHeight="1">
      <c r="A9" s="4" t="n">
        <v>1005</v>
      </c>
      <c r="B9" s="5" t="inlineStr">
        <is>
          <t>Michael Hoffmann</t>
        </is>
      </c>
      <c r="C9" s="5" t="inlineStr">
        <is>
          <t>Kaiserstraße 24</t>
        </is>
      </c>
      <c r="D9" s="5" t="inlineStr">
        <is>
          <t>Frankfurt am Main</t>
        </is>
      </c>
      <c r="E9" s="5" t="inlineStr">
        <is>
          <t>Kapitalanlage</t>
        </is>
      </c>
      <c r="F9" s="6" t="n">
        <v>395000</v>
      </c>
      <c r="G9" s="7" t="n">
        <v>46341</v>
      </c>
      <c r="H9" s="4" t="n">
        <v>16</v>
      </c>
      <c r="I9" s="8" t="n">
        <v>0.0365</v>
      </c>
      <c r="J9" s="8" t="n">
        <v>0.007</v>
      </c>
      <c r="K9" s="9">
        <f>IF(OR(A9="",I9="",J9=""),"",I9+J9)</f>
        <v/>
      </c>
      <c r="L9" s="8" t="n">
        <v>0.018</v>
      </c>
      <c r="M9" s="4" t="n">
        <v>20</v>
      </c>
      <c r="N9" s="10">
        <f>IF(OR(A9="",F9="",K9="",L9=""),"",F9*(K9+L9)/12)</f>
        <v/>
      </c>
      <c r="O9" s="10">
        <f>IF(OR(A9="",F9="",K9=""),"",F9*K9/12)</f>
        <v/>
      </c>
      <c r="P9" s="10">
        <f>IF(OR(A9="",N9="",O9=""),"",N9-O9)</f>
        <v/>
      </c>
      <c r="Q9" s="10">
        <f>IF(OR(A9="",R9="",F9=""),"",MAX(0,R9-F9))</f>
        <v/>
      </c>
      <c r="R9" s="10">
        <f>IF(OR(A9="",N9="",M9=""),"",N9*12*M9)</f>
        <v/>
      </c>
      <c r="S9" s="6" t="n">
        <v>525000</v>
      </c>
      <c r="T9" s="9">
        <f>IF(OR(A9="",F9="",S9=""),"",IFERROR(F9/S9,0))</f>
        <v/>
      </c>
      <c r="U9" s="6" t="n">
        <v>1820</v>
      </c>
      <c r="V9" s="9">
        <f>IF(OR(A9="",N9="",U9=""),"",IFERROR(N9/U9,0))</f>
        <v/>
      </c>
      <c r="W9" s="11">
        <f>IF(OR(A9="",K9=""),"",IF(K9&lt;=0.035,"Prüfen – attraktiv","Zinsangebot vergleichen"))</f>
        <v/>
      </c>
      <c r="X9" s="12" t="inlineStr">
        <is>
          <t>Mietertrag und Hausgeldentwicklung beobachten.</t>
        </is>
      </c>
    </row>
    <row r="10" ht="22" customHeight="1">
      <c r="A10" s="4" t="n">
        <v>1006</v>
      </c>
      <c r="B10" s="5" t="inlineStr">
        <is>
          <t>Julia Richter</t>
        </is>
      </c>
      <c r="C10" s="5" t="inlineStr">
        <is>
          <t>Rosenweg 9</t>
        </is>
      </c>
      <c r="D10" s="5" t="inlineStr">
        <is>
          <t>Stuttgart</t>
        </is>
      </c>
      <c r="E10" s="5" t="inlineStr">
        <is>
          <t>Anschlussfinanzierung</t>
        </is>
      </c>
      <c r="F10" s="6" t="n">
        <v>225000</v>
      </c>
      <c r="G10" s="7" t="n">
        <v>46371</v>
      </c>
      <c r="H10" s="4" t="n">
        <v>9</v>
      </c>
      <c r="I10" s="8" t="n">
        <v>0.032</v>
      </c>
      <c r="J10" s="8" t="n">
        <v>0.0036</v>
      </c>
      <c r="K10" s="13">
        <f>IF(OR(A10="",I10="",J10=""),"",I10+J10)</f>
        <v/>
      </c>
      <c r="L10" s="8" t="n">
        <v>0.025</v>
      </c>
      <c r="M10" s="4" t="n">
        <v>14</v>
      </c>
      <c r="N10" s="14">
        <f>IF(OR(A10="",F10="",K10="",L10=""),"",F10*(K10+L10)/12)</f>
        <v/>
      </c>
      <c r="O10" s="14">
        <f>IF(OR(A10="",F10="",K10=""),"",F10*K10/12)</f>
        <v/>
      </c>
      <c r="P10" s="14">
        <f>IF(OR(A10="",N10="",O10=""),"",N10-O10)</f>
        <v/>
      </c>
      <c r="Q10" s="14">
        <f>IF(OR(A10="",R10="",F10=""),"",MAX(0,R10-F10))</f>
        <v/>
      </c>
      <c r="R10" s="14">
        <f>IF(OR(A10="",N10="",M10=""),"",N10*12*M10)</f>
        <v/>
      </c>
      <c r="S10" s="6" t="n">
        <v>305000</v>
      </c>
      <c r="T10" s="13">
        <f>IF(OR(A10="",F10="",S10=""),"",IFERROR(F10/S10,0))</f>
        <v/>
      </c>
      <c r="U10" s="6" t="n">
        <v>1260</v>
      </c>
      <c r="V10" s="13">
        <f>IF(OR(A10="",N10="",U10=""),"",IFERROR(N10/U10,0))</f>
        <v/>
      </c>
      <c r="W10" s="15">
        <f>IF(OR(A10="",K10=""),"",IF(K10&lt;=0.035,"Prüfen – attraktiv","Zinsangebot vergleichen"))</f>
        <v/>
      </c>
      <c r="X10" s="12" t="inlineStr">
        <is>
          <t>Bereitstellungszinsen im Angebot separat prüfen.</t>
        </is>
      </c>
    </row>
    <row r="11" ht="22" customHeight="1">
      <c r="A11" s="4" t="n">
        <v>1007</v>
      </c>
      <c r="B11" s="5" t="inlineStr">
        <is>
          <t>Stefan Weber</t>
        </is>
      </c>
      <c r="C11" s="5" t="inlineStr">
        <is>
          <t>Düsseldorfer Straße 31</t>
        </is>
      </c>
      <c r="D11" s="5" t="inlineStr">
        <is>
          <t>Düsseldorf</t>
        </is>
      </c>
      <c r="E11" s="5" t="inlineStr">
        <is>
          <t>Refinanzierung</t>
        </is>
      </c>
      <c r="F11" s="6" t="n">
        <v>340000</v>
      </c>
      <c r="G11" s="7" t="n">
        <v>46315</v>
      </c>
      <c r="H11" s="4" t="n">
        <v>18</v>
      </c>
      <c r="I11" s="8" t="n">
        <v>0.037</v>
      </c>
      <c r="J11" s="8" t="n">
        <v>0.008399999999999999</v>
      </c>
      <c r="K11" s="9">
        <f>IF(OR(A11="",I11="",J11=""),"",I11+J11)</f>
        <v/>
      </c>
      <c r="L11" s="8" t="n">
        <v>0.02</v>
      </c>
      <c r="M11" s="4" t="n">
        <v>16</v>
      </c>
      <c r="N11" s="10">
        <f>IF(OR(A11="",F11="",K11="",L11=""),"",F11*(K11+L11)/12)</f>
        <v/>
      </c>
      <c r="O11" s="10">
        <f>IF(OR(A11="",F11="",K11=""),"",F11*K11/12)</f>
        <v/>
      </c>
      <c r="P11" s="10">
        <f>IF(OR(A11="",N11="",O11=""),"",N11-O11)</f>
        <v/>
      </c>
      <c r="Q11" s="10">
        <f>IF(OR(A11="",R11="",F11=""),"",MAX(0,R11-F11))</f>
        <v/>
      </c>
      <c r="R11" s="10">
        <f>IF(OR(A11="",N11="",M11=""),"",N11*12*M11)</f>
        <v/>
      </c>
      <c r="S11" s="6" t="n">
        <v>455000</v>
      </c>
      <c r="T11" s="9">
        <f>IF(OR(A11="",F11="",S11=""),"",IFERROR(F11/S11,0))</f>
        <v/>
      </c>
      <c r="U11" s="6" t="n">
        <v>1580</v>
      </c>
      <c r="V11" s="9">
        <f>IF(OR(A11="",N11="",U11=""),"",IFERROR(N11/U11,0))</f>
        <v/>
      </c>
      <c r="W11" s="11">
        <f>IF(OR(A11="",K11=""),"",IF(K11&lt;=0.035,"Prüfen – attraktiv","Zinsangebot vergleichen"))</f>
        <v/>
      </c>
      <c r="X11" s="12" t="inlineStr">
        <is>
          <t>Alternativangebote wegen höherem Aufschlag einholen.</t>
        </is>
      </c>
    </row>
    <row r="12" ht="22" customHeight="1">
      <c r="A12" s="4" t="n">
        <v>1008</v>
      </c>
      <c r="B12" s="5" t="inlineStr">
        <is>
          <t>Claudia Fischer</t>
        </is>
      </c>
      <c r="C12" s="5" t="inlineStr">
        <is>
          <t>Zwickauer Straße 16</t>
        </is>
      </c>
      <c r="D12" s="5" t="inlineStr">
        <is>
          <t>Leipzig</t>
        </is>
      </c>
      <c r="E12" s="5" t="inlineStr">
        <is>
          <t>Anschlussfinanzierung</t>
        </is>
      </c>
      <c r="F12" s="6" t="n">
        <v>185000</v>
      </c>
      <c r="G12" s="7" t="n">
        <v>46336</v>
      </c>
      <c r="H12" s="4" t="n">
        <v>6</v>
      </c>
      <c r="I12" s="8" t="n">
        <v>0.031</v>
      </c>
      <c r="J12" s="8" t="n">
        <v>0.003</v>
      </c>
      <c r="K12" s="13">
        <f>IF(OR(A12="",I12="",J12=""),"",I12+J12)</f>
        <v/>
      </c>
      <c r="L12" s="8" t="n">
        <v>0.023</v>
      </c>
      <c r="M12" s="4" t="n">
        <v>13</v>
      </c>
      <c r="N12" s="14">
        <f>IF(OR(A12="",F12="",K12="",L12=""),"",F12*(K12+L12)/12)</f>
        <v/>
      </c>
      <c r="O12" s="14">
        <f>IF(OR(A12="",F12="",K12=""),"",F12*K12/12)</f>
        <v/>
      </c>
      <c r="P12" s="14">
        <f>IF(OR(A12="",N12="",O12=""),"",N12-O12)</f>
        <v/>
      </c>
      <c r="Q12" s="14">
        <f>IF(OR(A12="",R12="",F12=""),"",MAX(0,R12-F12))</f>
        <v/>
      </c>
      <c r="R12" s="14">
        <f>IF(OR(A12="",N12="",M12=""),"",N12*12*M12)</f>
        <v/>
      </c>
      <c r="S12" s="6" t="n">
        <v>255000</v>
      </c>
      <c r="T12" s="13">
        <f>IF(OR(A12="",F12="",S12=""),"",IFERROR(F12/S12,0))</f>
        <v/>
      </c>
      <c r="U12" s="6" t="n">
        <v>980</v>
      </c>
      <c r="V12" s="13">
        <f>IF(OR(A12="",N12="",U12=""),"",IFERROR(N12/U12,0))</f>
        <v/>
      </c>
      <c r="W12" s="15">
        <f>IF(OR(A12="",K12=""),"",IF(K12&lt;=0.035,"Prüfen – attraktiv","Zinsangebot vergleichen"))</f>
        <v/>
      </c>
      <c r="X12" s="12" t="inlineStr">
        <is>
          <t>Günstiger Vorlauf; Grundschuldkonditionen vergleichen.</t>
        </is>
      </c>
    </row>
    <row r="13" ht="22" customHeight="1">
      <c r="A13" s="4" t="n">
        <v>1009</v>
      </c>
      <c r="B13" s="5" t="inlineStr">
        <is>
          <t>Markus Bauer</t>
        </is>
      </c>
      <c r="C13" s="5" t="inlineStr">
        <is>
          <t>Königsbrücker Straße 22</t>
        </is>
      </c>
      <c r="D13" s="5" t="inlineStr">
        <is>
          <t>Dresden</t>
        </is>
      </c>
      <c r="E13" s="5" t="inlineStr">
        <is>
          <t>Kapitalanlage</t>
        </is>
      </c>
      <c r="F13" s="6" t="n">
        <v>275000</v>
      </c>
      <c r="G13" s="7" t="n">
        <v>46376</v>
      </c>
      <c r="H13" s="4" t="n">
        <v>15</v>
      </c>
      <c r="I13" s="8" t="n">
        <v>0.0345</v>
      </c>
      <c r="J13" s="8" t="n">
        <v>0.0064</v>
      </c>
      <c r="K13" s="9">
        <f>IF(OR(A13="",I13="",J13=""),"",I13+J13)</f>
        <v/>
      </c>
      <c r="L13" s="8" t="n">
        <v>0.02</v>
      </c>
      <c r="M13" s="4" t="n">
        <v>17</v>
      </c>
      <c r="N13" s="10">
        <f>IF(OR(A13="",F13="",K13="",L13=""),"",F13*(K13+L13)/12)</f>
        <v/>
      </c>
      <c r="O13" s="10">
        <f>IF(OR(A13="",F13="",K13=""),"",F13*K13/12)</f>
        <v/>
      </c>
      <c r="P13" s="10">
        <f>IF(OR(A13="",N13="",O13=""),"",N13-O13)</f>
        <v/>
      </c>
      <c r="Q13" s="10">
        <f>IF(OR(A13="",R13="",F13=""),"",MAX(0,R13-F13))</f>
        <v/>
      </c>
      <c r="R13" s="10">
        <f>IF(OR(A13="",N13="",M13=""),"",N13*12*M13)</f>
        <v/>
      </c>
      <c r="S13" s="6" t="n">
        <v>365000</v>
      </c>
      <c r="T13" s="9">
        <f>IF(OR(A13="",F13="",S13=""),"",IFERROR(F13/S13,0))</f>
        <v/>
      </c>
      <c r="U13" s="6" t="n">
        <v>1210</v>
      </c>
      <c r="V13" s="9">
        <f>IF(OR(A13="",N13="",U13=""),"",IFERROR(N13/U13,0))</f>
        <v/>
      </c>
      <c r="W13" s="11">
        <f>IF(OR(A13="",K13=""),"",IF(K13&lt;=0.035,"Prüfen – attraktiv","Zinsangebot vergleichen"))</f>
        <v/>
      </c>
      <c r="X13" s="12" t="inlineStr">
        <is>
          <t>Tilgungssatzwechsel und Sondertilgung anfragen.</t>
        </is>
      </c>
    </row>
    <row r="14" ht="22" customHeight="1">
      <c r="A14" s="4" t="n"/>
      <c r="B14" s="5" t="n"/>
      <c r="C14" s="5" t="n"/>
      <c r="D14" s="5" t="n"/>
      <c r="E14" s="5" t="n"/>
      <c r="F14" s="6" t="n"/>
      <c r="G14" s="7" t="n"/>
      <c r="H14" s="4" t="n"/>
      <c r="I14" s="8" t="n"/>
      <c r="J14" s="8" t="n"/>
      <c r="K14" s="13">
        <f>IF(OR(A14="",I14="",J14=""),"",I14+J14)</f>
        <v/>
      </c>
      <c r="L14" s="8" t="n"/>
      <c r="M14" s="4" t="n"/>
      <c r="N14" s="14">
        <f>IF(OR(A14="",F14="",K14="",L14=""),"",F14*(K14+L14)/12)</f>
        <v/>
      </c>
      <c r="O14" s="14">
        <f>IF(OR(A14="",F14="",K14=""),"",F14*K14/12)</f>
        <v/>
      </c>
      <c r="P14" s="14">
        <f>IF(OR(A14="",N14="",O14=""),"",N14-O14)</f>
        <v/>
      </c>
      <c r="Q14" s="14">
        <f>IF(OR(A14="",R14="",F14=""),"",MAX(0,R14-F14))</f>
        <v/>
      </c>
      <c r="R14" s="14">
        <f>IF(OR(A14="",N14="",M14=""),"",N14*12*M14)</f>
        <v/>
      </c>
      <c r="S14" s="6" t="n"/>
      <c r="T14" s="13">
        <f>IF(OR(A14="",F14="",S14=""),"",IFERROR(F14/S14,0))</f>
        <v/>
      </c>
      <c r="U14" s="6" t="n"/>
      <c r="V14" s="13">
        <f>IF(OR(A14="",N14="",U14=""),"",IFERROR(N14/U14,0))</f>
        <v/>
      </c>
      <c r="W14" s="15">
        <f>IF(OR(A14="",K14=""),"",IF(K14&lt;=0.035,"Prüfen – attraktiv","Zinsangebot vergleichen"))</f>
        <v/>
      </c>
      <c r="X14" s="12" t="n"/>
    </row>
    <row r="15" ht="22" customHeight="1">
      <c r="A15" s="4" t="n"/>
      <c r="B15" s="5" t="n"/>
      <c r="C15" s="5" t="n"/>
      <c r="D15" s="5" t="n"/>
      <c r="E15" s="5" t="n"/>
      <c r="F15" s="6" t="n"/>
      <c r="G15" s="7" t="n"/>
      <c r="H15" s="4" t="n"/>
      <c r="I15" s="8" t="n"/>
      <c r="J15" s="8" t="n"/>
      <c r="K15" s="9">
        <f>IF(OR(A15="",I15="",J15=""),"",I15+J15)</f>
        <v/>
      </c>
      <c r="L15" s="8" t="n"/>
      <c r="M15" s="4" t="n"/>
      <c r="N15" s="10">
        <f>IF(OR(A15="",F15="",K15="",L15=""),"",F15*(K15+L15)/12)</f>
        <v/>
      </c>
      <c r="O15" s="10">
        <f>IF(OR(A15="",F15="",K15=""),"",F15*K15/12)</f>
        <v/>
      </c>
      <c r="P15" s="10">
        <f>IF(OR(A15="",N15="",O15=""),"",N15-O15)</f>
        <v/>
      </c>
      <c r="Q15" s="10">
        <f>IF(OR(A15="",R15="",F15=""),"",MAX(0,R15-F15))</f>
        <v/>
      </c>
      <c r="R15" s="10">
        <f>IF(OR(A15="",N15="",M15=""),"",N15*12*M15)</f>
        <v/>
      </c>
      <c r="S15" s="6" t="n"/>
      <c r="T15" s="9">
        <f>IF(OR(A15="",F15="",S15=""),"",IFERROR(F15/S15,0))</f>
        <v/>
      </c>
      <c r="U15" s="6" t="n"/>
      <c r="V15" s="9">
        <f>IF(OR(A15="",N15="",U15=""),"",IFERROR(N15/U15,0))</f>
        <v/>
      </c>
      <c r="W15" s="11">
        <f>IF(OR(A15="",K15=""),"",IF(K15&lt;=0.035,"Prüfen – attraktiv","Zinsangebot vergleichen"))</f>
        <v/>
      </c>
      <c r="X15" s="12" t="n"/>
    </row>
    <row r="16" ht="22" customHeight="1">
      <c r="A16" s="4" t="n"/>
      <c r="B16" s="5" t="n"/>
      <c r="C16" s="5" t="n"/>
      <c r="D16" s="5" t="n"/>
      <c r="E16" s="5" t="n"/>
      <c r="F16" s="6" t="n"/>
      <c r="G16" s="7" t="n"/>
      <c r="H16" s="4" t="n"/>
      <c r="I16" s="8" t="n"/>
      <c r="J16" s="8" t="n"/>
      <c r="K16" s="13">
        <f>IF(OR(A16="",I16="",J16=""),"",I16+J16)</f>
        <v/>
      </c>
      <c r="L16" s="8" t="n"/>
      <c r="M16" s="4" t="n"/>
      <c r="N16" s="14">
        <f>IF(OR(A16="",F16="",K16="",L16=""),"",F16*(K16+L16)/12)</f>
        <v/>
      </c>
      <c r="O16" s="14">
        <f>IF(OR(A16="",F16="",K16=""),"",F16*K16/12)</f>
        <v/>
      </c>
      <c r="P16" s="14">
        <f>IF(OR(A16="",N16="",O16=""),"",N16-O16)</f>
        <v/>
      </c>
      <c r="Q16" s="14">
        <f>IF(OR(A16="",R16="",F16=""),"",MAX(0,R16-F16))</f>
        <v/>
      </c>
      <c r="R16" s="14">
        <f>IF(OR(A16="",N16="",M16=""),"",N16*12*M16)</f>
        <v/>
      </c>
      <c r="S16" s="6" t="n"/>
      <c r="T16" s="13">
        <f>IF(OR(A16="",F16="",S16=""),"",IFERROR(F16/S16,0))</f>
        <v/>
      </c>
      <c r="U16" s="6" t="n"/>
      <c r="V16" s="13">
        <f>IF(OR(A16="",N16="",U16=""),"",IFERROR(N16/U16,0))</f>
        <v/>
      </c>
      <c r="W16" s="15">
        <f>IF(OR(A16="",K16=""),"",IF(K16&lt;=0.035,"Prüfen – attraktiv","Zinsangebot vergleichen"))</f>
        <v/>
      </c>
      <c r="X16" s="12" t="n"/>
    </row>
    <row r="17" ht="22" customHeight="1">
      <c r="A17" s="4" t="n"/>
      <c r="B17" s="5" t="n"/>
      <c r="C17" s="5" t="n"/>
      <c r="D17" s="5" t="n"/>
      <c r="E17" s="5" t="n"/>
      <c r="F17" s="6" t="n"/>
      <c r="G17" s="7" t="n"/>
      <c r="H17" s="4" t="n"/>
      <c r="I17" s="8" t="n"/>
      <c r="J17" s="8" t="n"/>
      <c r="K17" s="9">
        <f>IF(OR(A17="",I17="",J17=""),"",I17+J17)</f>
        <v/>
      </c>
      <c r="L17" s="8" t="n"/>
      <c r="M17" s="4" t="n"/>
      <c r="N17" s="10">
        <f>IF(OR(A17="",F17="",K17="",L17=""),"",F17*(K17+L17)/12)</f>
        <v/>
      </c>
      <c r="O17" s="10">
        <f>IF(OR(A17="",F17="",K17=""),"",F17*K17/12)</f>
        <v/>
      </c>
      <c r="P17" s="10">
        <f>IF(OR(A17="",N17="",O17=""),"",N17-O17)</f>
        <v/>
      </c>
      <c r="Q17" s="10">
        <f>IF(OR(A17="",R17="",F17=""),"",MAX(0,R17-F17))</f>
        <v/>
      </c>
      <c r="R17" s="10">
        <f>IF(OR(A17="",N17="",M17=""),"",N17*12*M17)</f>
        <v/>
      </c>
      <c r="S17" s="6" t="n"/>
      <c r="T17" s="9">
        <f>IF(OR(A17="",F17="",S17=""),"",IFERROR(F17/S17,0))</f>
        <v/>
      </c>
      <c r="U17" s="6" t="n"/>
      <c r="V17" s="9">
        <f>IF(OR(A17="",N17="",U17=""),"",IFERROR(N17/U17,0))</f>
        <v/>
      </c>
      <c r="W17" s="11">
        <f>IF(OR(A17="",K17=""),"",IF(K17&lt;=0.035,"Prüfen – attraktiv","Zinsangebot vergleichen"))</f>
        <v/>
      </c>
      <c r="X17" s="12" t="n"/>
    </row>
    <row r="18" ht="22" customHeight="1">
      <c r="A18" s="4" t="n"/>
      <c r="B18" s="5" t="n"/>
      <c r="C18" s="5" t="n"/>
      <c r="D18" s="5" t="n"/>
      <c r="E18" s="5" t="n"/>
      <c r="F18" s="6" t="n"/>
      <c r="G18" s="7" t="n"/>
      <c r="H18" s="4" t="n"/>
      <c r="I18" s="8" t="n"/>
      <c r="J18" s="8" t="n"/>
      <c r="K18" s="13">
        <f>IF(OR(A18="",I18="",J18=""),"",I18+J18)</f>
        <v/>
      </c>
      <c r="L18" s="8" t="n"/>
      <c r="M18" s="4" t="n"/>
      <c r="N18" s="14">
        <f>IF(OR(A18="",F18="",K18="",L18=""),"",F18*(K18+L18)/12)</f>
        <v/>
      </c>
      <c r="O18" s="14">
        <f>IF(OR(A18="",F18="",K18=""),"",F18*K18/12)</f>
        <v/>
      </c>
      <c r="P18" s="14">
        <f>IF(OR(A18="",N18="",O18=""),"",N18-O18)</f>
        <v/>
      </c>
      <c r="Q18" s="14">
        <f>IF(OR(A18="",R18="",F18=""),"",MAX(0,R18-F18))</f>
        <v/>
      </c>
      <c r="R18" s="14">
        <f>IF(OR(A18="",N18="",M18=""),"",N18*12*M18)</f>
        <v/>
      </c>
      <c r="S18" s="6" t="n"/>
      <c r="T18" s="13">
        <f>IF(OR(A18="",F18="",S18=""),"",IFERROR(F18/S18,0))</f>
        <v/>
      </c>
      <c r="U18" s="6" t="n"/>
      <c r="V18" s="13">
        <f>IF(OR(A18="",N18="",U18=""),"",IFERROR(N18/U18,0))</f>
        <v/>
      </c>
      <c r="W18" s="15">
        <f>IF(OR(A18="",K18=""),"",IF(K18&lt;=0.035,"Prüfen – attraktiv","Zinsangebot vergleichen"))</f>
        <v/>
      </c>
      <c r="X18" s="12" t="n"/>
    </row>
    <row r="19" ht="22" customHeight="1">
      <c r="A19" s="4" t="n"/>
      <c r="B19" s="5" t="n"/>
      <c r="C19" s="5" t="n"/>
      <c r="D19" s="5" t="n"/>
      <c r="E19" s="5" t="n"/>
      <c r="F19" s="6" t="n"/>
      <c r="G19" s="7" t="n"/>
      <c r="H19" s="4" t="n"/>
      <c r="I19" s="8" t="n"/>
      <c r="J19" s="8" t="n"/>
      <c r="K19" s="9">
        <f>IF(OR(A19="",I19="",J19=""),"",I19+J19)</f>
        <v/>
      </c>
      <c r="L19" s="8" t="n"/>
      <c r="M19" s="4" t="n"/>
      <c r="N19" s="10">
        <f>IF(OR(A19="",F19="",K19="",L19=""),"",F19*(K19+L19)/12)</f>
        <v/>
      </c>
      <c r="O19" s="10">
        <f>IF(OR(A19="",F19="",K19=""),"",F19*K19/12)</f>
        <v/>
      </c>
      <c r="P19" s="10">
        <f>IF(OR(A19="",N19="",O19=""),"",N19-O19)</f>
        <v/>
      </c>
      <c r="Q19" s="10">
        <f>IF(OR(A19="",R19="",F19=""),"",MAX(0,R19-F19))</f>
        <v/>
      </c>
      <c r="R19" s="10">
        <f>IF(OR(A19="",N19="",M19=""),"",N19*12*M19)</f>
        <v/>
      </c>
      <c r="S19" s="6" t="n"/>
      <c r="T19" s="9">
        <f>IF(OR(A19="",F19="",S19=""),"",IFERROR(F19/S19,0))</f>
        <v/>
      </c>
      <c r="U19" s="6" t="n"/>
      <c r="V19" s="9">
        <f>IF(OR(A19="",N19="",U19=""),"",IFERROR(N19/U19,0))</f>
        <v/>
      </c>
      <c r="W19" s="11">
        <f>IF(OR(A19="",K19=""),"",IF(K19&lt;=0.035,"Prüfen – attraktiv","Zinsangebot vergleichen"))</f>
        <v/>
      </c>
      <c r="X19" s="12" t="n"/>
    </row>
    <row r="20" ht="22" customHeight="1">
      <c r="A20" s="4" t="n"/>
      <c r="B20" s="5" t="n"/>
      <c r="C20" s="5" t="n"/>
      <c r="D20" s="5" t="n"/>
      <c r="E20" s="5" t="n"/>
      <c r="F20" s="6" t="n"/>
      <c r="G20" s="7" t="n"/>
      <c r="H20" s="4" t="n"/>
      <c r="I20" s="8" t="n"/>
      <c r="J20" s="8" t="n"/>
      <c r="K20" s="13">
        <f>IF(OR(A20="",I20="",J20=""),"",I20+J20)</f>
        <v/>
      </c>
      <c r="L20" s="8" t="n"/>
      <c r="M20" s="4" t="n"/>
      <c r="N20" s="14">
        <f>IF(OR(A20="",F20="",K20="",L20=""),"",F20*(K20+L20)/12)</f>
        <v/>
      </c>
      <c r="O20" s="14">
        <f>IF(OR(A20="",F20="",K20=""),"",F20*K20/12)</f>
        <v/>
      </c>
      <c r="P20" s="14">
        <f>IF(OR(A20="",N20="",O20=""),"",N20-O20)</f>
        <v/>
      </c>
      <c r="Q20" s="14">
        <f>IF(OR(A20="",R20="",F20=""),"",MAX(0,R20-F20))</f>
        <v/>
      </c>
      <c r="R20" s="14">
        <f>IF(OR(A20="",N20="",M20=""),"",N20*12*M20)</f>
        <v/>
      </c>
      <c r="S20" s="6" t="n"/>
      <c r="T20" s="13">
        <f>IF(OR(A20="",F20="",S20=""),"",IFERROR(F20/S20,0))</f>
        <v/>
      </c>
      <c r="U20" s="6" t="n"/>
      <c r="V20" s="13">
        <f>IF(OR(A20="",N20="",U20=""),"",IFERROR(N20/U20,0))</f>
        <v/>
      </c>
      <c r="W20" s="15">
        <f>IF(OR(A20="",K20=""),"",IF(K20&lt;=0.035,"Prüfen – attraktiv","Zinsangebot vergleichen"))</f>
        <v/>
      </c>
      <c r="X20" s="12" t="n"/>
    </row>
    <row r="21" ht="22" customHeight="1">
      <c r="A21" s="4" t="n"/>
      <c r="B21" s="5" t="n"/>
      <c r="C21" s="5" t="n"/>
      <c r="D21" s="5" t="n"/>
      <c r="E21" s="5" t="n"/>
      <c r="F21" s="6" t="n"/>
      <c r="G21" s="7" t="n"/>
      <c r="H21" s="4" t="n"/>
      <c r="I21" s="8" t="n"/>
      <c r="J21" s="8" t="n"/>
      <c r="K21" s="9">
        <f>IF(OR(A21="",I21="",J21=""),"",I21+J21)</f>
        <v/>
      </c>
      <c r="L21" s="8" t="n"/>
      <c r="M21" s="4" t="n"/>
      <c r="N21" s="10">
        <f>IF(OR(A21="",F21="",K21="",L21=""),"",F21*(K21+L21)/12)</f>
        <v/>
      </c>
      <c r="O21" s="10">
        <f>IF(OR(A21="",F21="",K21=""),"",F21*K21/12)</f>
        <v/>
      </c>
      <c r="P21" s="10">
        <f>IF(OR(A21="",N21="",O21=""),"",N21-O21)</f>
        <v/>
      </c>
      <c r="Q21" s="10">
        <f>IF(OR(A21="",R21="",F21=""),"",MAX(0,R21-F21))</f>
        <v/>
      </c>
      <c r="R21" s="10">
        <f>IF(OR(A21="",N21="",M21=""),"",N21*12*M21)</f>
        <v/>
      </c>
      <c r="S21" s="6" t="n"/>
      <c r="T21" s="9">
        <f>IF(OR(A21="",F21="",S21=""),"",IFERROR(F21/S21,0))</f>
        <v/>
      </c>
      <c r="U21" s="6" t="n"/>
      <c r="V21" s="9">
        <f>IF(OR(A21="",N21="",U21=""),"",IFERROR(N21/U21,0))</f>
        <v/>
      </c>
      <c r="W21" s="11">
        <f>IF(OR(A21="",K21=""),"",IF(K21&lt;=0.035,"Prüfen – attraktiv","Zinsangebot vergleichen"))</f>
        <v/>
      </c>
      <c r="X21" s="12" t="n"/>
    </row>
    <row r="22" ht="22" customHeight="1">
      <c r="A22" s="4" t="n"/>
      <c r="B22" s="5" t="n"/>
      <c r="C22" s="5" t="n"/>
      <c r="D22" s="5" t="n"/>
      <c r="E22" s="5" t="n"/>
      <c r="F22" s="6" t="n"/>
      <c r="G22" s="7" t="n"/>
      <c r="H22" s="4" t="n"/>
      <c r="I22" s="8" t="n"/>
      <c r="J22" s="8" t="n"/>
      <c r="K22" s="13">
        <f>IF(OR(A22="",I22="",J22=""),"",I22+J22)</f>
        <v/>
      </c>
      <c r="L22" s="8" t="n"/>
      <c r="M22" s="4" t="n"/>
      <c r="N22" s="14">
        <f>IF(OR(A22="",F22="",K22="",L22=""),"",F22*(K22+L22)/12)</f>
        <v/>
      </c>
      <c r="O22" s="14">
        <f>IF(OR(A22="",F22="",K22=""),"",F22*K22/12)</f>
        <v/>
      </c>
      <c r="P22" s="14">
        <f>IF(OR(A22="",N22="",O22=""),"",N22-O22)</f>
        <v/>
      </c>
      <c r="Q22" s="14">
        <f>IF(OR(A22="",R22="",F22=""),"",MAX(0,R22-F22))</f>
        <v/>
      </c>
      <c r="R22" s="14">
        <f>IF(OR(A22="",N22="",M22=""),"",N22*12*M22)</f>
        <v/>
      </c>
      <c r="S22" s="6" t="n"/>
      <c r="T22" s="13">
        <f>IF(OR(A22="",F22="",S22=""),"",IFERROR(F22/S22,0))</f>
        <v/>
      </c>
      <c r="U22" s="6" t="n"/>
      <c r="V22" s="13">
        <f>IF(OR(A22="",N22="",U22=""),"",IFERROR(N22/U22,0))</f>
        <v/>
      </c>
      <c r="W22" s="15">
        <f>IF(OR(A22="",K22=""),"",IF(K22&lt;=0.035,"Prüfen – attraktiv","Zinsangebot vergleichen"))</f>
        <v/>
      </c>
      <c r="X22" s="12" t="n"/>
    </row>
    <row r="23" ht="22" customHeight="1">
      <c r="A23" s="4" t="n"/>
      <c r="B23" s="5" t="n"/>
      <c r="C23" s="5" t="n"/>
      <c r="D23" s="5" t="n"/>
      <c r="E23" s="5" t="n"/>
      <c r="F23" s="6" t="n"/>
      <c r="G23" s="7" t="n"/>
      <c r="H23" s="4" t="n"/>
      <c r="I23" s="8" t="n"/>
      <c r="J23" s="8" t="n"/>
      <c r="K23" s="9">
        <f>IF(OR(A23="",I23="",J23=""),"",I23+J23)</f>
        <v/>
      </c>
      <c r="L23" s="8" t="n"/>
      <c r="M23" s="4" t="n"/>
      <c r="N23" s="10">
        <f>IF(OR(A23="",F23="",K23="",L23=""),"",F23*(K23+L23)/12)</f>
        <v/>
      </c>
      <c r="O23" s="10">
        <f>IF(OR(A23="",F23="",K23=""),"",F23*K23/12)</f>
        <v/>
      </c>
      <c r="P23" s="10">
        <f>IF(OR(A23="",N23="",O23=""),"",N23-O23)</f>
        <v/>
      </c>
      <c r="Q23" s="10">
        <f>IF(OR(A23="",R23="",F23=""),"",MAX(0,R23-F23))</f>
        <v/>
      </c>
      <c r="R23" s="10">
        <f>IF(OR(A23="",N23="",M23=""),"",N23*12*M23)</f>
        <v/>
      </c>
      <c r="S23" s="6" t="n"/>
      <c r="T23" s="9">
        <f>IF(OR(A23="",F23="",S23=""),"",IFERROR(F23/S23,0))</f>
        <v/>
      </c>
      <c r="U23" s="6" t="n"/>
      <c r="V23" s="9">
        <f>IF(OR(A23="",N23="",U23=""),"",IFERROR(N23/U23,0))</f>
        <v/>
      </c>
      <c r="W23" s="11">
        <f>IF(OR(A23="",K23=""),"",IF(K23&lt;=0.035,"Prüfen – attraktiv","Zinsangebot vergleichen"))</f>
        <v/>
      </c>
      <c r="X23" s="12" t="n"/>
    </row>
    <row r="24" ht="22" customHeight="1">
      <c r="A24" s="4" t="n"/>
      <c r="B24" s="5" t="n"/>
      <c r="C24" s="5" t="n"/>
      <c r="D24" s="5" t="n"/>
      <c r="E24" s="5" t="n"/>
      <c r="F24" s="6" t="n"/>
      <c r="G24" s="7" t="n"/>
      <c r="H24" s="4" t="n"/>
      <c r="I24" s="8" t="n"/>
      <c r="J24" s="8" t="n"/>
      <c r="K24" s="13">
        <f>IF(OR(A24="",I24="",J24=""),"",I24+J24)</f>
        <v/>
      </c>
      <c r="L24" s="8" t="n"/>
      <c r="M24" s="4" t="n"/>
      <c r="N24" s="14">
        <f>IF(OR(A24="",F24="",K24="",L24=""),"",F24*(K24+L24)/12)</f>
        <v/>
      </c>
      <c r="O24" s="14">
        <f>IF(OR(A24="",F24="",K24=""),"",F24*K24/12)</f>
        <v/>
      </c>
      <c r="P24" s="14">
        <f>IF(OR(A24="",N24="",O24=""),"",N24-O24)</f>
        <v/>
      </c>
      <c r="Q24" s="14">
        <f>IF(OR(A24="",R24="",F24=""),"",MAX(0,R24-F24))</f>
        <v/>
      </c>
      <c r="R24" s="14">
        <f>IF(OR(A24="",N24="",M24=""),"",N24*12*M24)</f>
        <v/>
      </c>
      <c r="S24" s="6" t="n"/>
      <c r="T24" s="13">
        <f>IF(OR(A24="",F24="",S24=""),"",IFERROR(F24/S24,0))</f>
        <v/>
      </c>
      <c r="U24" s="6" t="n"/>
      <c r="V24" s="13">
        <f>IF(OR(A24="",N24="",U24=""),"",IFERROR(N24/U24,0))</f>
        <v/>
      </c>
      <c r="W24" s="15">
        <f>IF(OR(A24="",K24=""),"",IF(K24&lt;=0.035,"Prüfen – attraktiv","Zinsangebot vergleichen"))</f>
        <v/>
      </c>
      <c r="X24" s="12" t="n"/>
    </row>
    <row r="25" ht="22" customHeight="1">
      <c r="A25" s="4" t="n"/>
      <c r="B25" s="5" t="n"/>
      <c r="C25" s="5" t="n"/>
      <c r="D25" s="5" t="n"/>
      <c r="E25" s="5" t="n"/>
      <c r="F25" s="6" t="n"/>
      <c r="G25" s="7" t="n"/>
      <c r="H25" s="4" t="n"/>
      <c r="I25" s="8" t="n"/>
      <c r="J25" s="8" t="n"/>
      <c r="K25" s="9">
        <f>IF(OR(A25="",I25="",J25=""),"",I25+J25)</f>
        <v/>
      </c>
      <c r="L25" s="8" t="n"/>
      <c r="M25" s="4" t="n"/>
      <c r="N25" s="10">
        <f>IF(OR(A25="",F25="",K25="",L25=""),"",F25*(K25+L25)/12)</f>
        <v/>
      </c>
      <c r="O25" s="10">
        <f>IF(OR(A25="",F25="",K25=""),"",F25*K25/12)</f>
        <v/>
      </c>
      <c r="P25" s="10">
        <f>IF(OR(A25="",N25="",O25=""),"",N25-O25)</f>
        <v/>
      </c>
      <c r="Q25" s="10">
        <f>IF(OR(A25="",R25="",F25=""),"",MAX(0,R25-F25))</f>
        <v/>
      </c>
      <c r="R25" s="10">
        <f>IF(OR(A25="",N25="",M25=""),"",N25*12*M25)</f>
        <v/>
      </c>
      <c r="S25" s="6" t="n"/>
      <c r="T25" s="9">
        <f>IF(OR(A25="",F25="",S25=""),"",IFERROR(F25/S25,0))</f>
        <v/>
      </c>
      <c r="U25" s="6" t="n"/>
      <c r="V25" s="9">
        <f>IF(OR(A25="",N25="",U25=""),"",IFERROR(N25/U25,0))</f>
        <v/>
      </c>
      <c r="W25" s="11">
        <f>IF(OR(A25="",K25=""),"",IF(K25&lt;=0.035,"Prüfen – attraktiv","Zinsangebot vergleichen"))</f>
        <v/>
      </c>
      <c r="X25" s="12" t="n"/>
    </row>
    <row r="26" ht="22" customHeight="1">
      <c r="A26" s="4" t="n"/>
      <c r="B26" s="5" t="n"/>
      <c r="C26" s="5" t="n"/>
      <c r="D26" s="5" t="n"/>
      <c r="E26" s="5" t="n"/>
      <c r="F26" s="6" t="n"/>
      <c r="G26" s="7" t="n"/>
      <c r="H26" s="4" t="n"/>
      <c r="I26" s="8" t="n"/>
      <c r="J26" s="8" t="n"/>
      <c r="K26" s="13">
        <f>IF(OR(A26="",I26="",J26=""),"",I26+J26)</f>
        <v/>
      </c>
      <c r="L26" s="8" t="n"/>
      <c r="M26" s="4" t="n"/>
      <c r="N26" s="14">
        <f>IF(OR(A26="",F26="",K26="",L26=""),"",F26*(K26+L26)/12)</f>
        <v/>
      </c>
      <c r="O26" s="14">
        <f>IF(OR(A26="",F26="",K26=""),"",F26*K26/12)</f>
        <v/>
      </c>
      <c r="P26" s="14">
        <f>IF(OR(A26="",N26="",O26=""),"",N26-O26)</f>
        <v/>
      </c>
      <c r="Q26" s="14">
        <f>IF(OR(A26="",R26="",F26=""),"",MAX(0,R26-F26))</f>
        <v/>
      </c>
      <c r="R26" s="14">
        <f>IF(OR(A26="",N26="",M26=""),"",N26*12*M26)</f>
        <v/>
      </c>
      <c r="S26" s="6" t="n"/>
      <c r="T26" s="13">
        <f>IF(OR(A26="",F26="",S26=""),"",IFERROR(F26/S26,0))</f>
        <v/>
      </c>
      <c r="U26" s="6" t="n"/>
      <c r="V26" s="13">
        <f>IF(OR(A26="",N26="",U26=""),"",IFERROR(N26/U26,0))</f>
        <v/>
      </c>
      <c r="W26" s="15">
        <f>IF(OR(A26="",K26=""),"",IF(K26&lt;=0.035,"Prüfen – attraktiv","Zinsangebot vergleichen"))</f>
        <v/>
      </c>
      <c r="X26" s="12" t="n"/>
    </row>
    <row r="27" ht="22" customHeight="1">
      <c r="A27" s="4" t="n"/>
      <c r="B27" s="5" t="n"/>
      <c r="C27" s="5" t="n"/>
      <c r="D27" s="5" t="n"/>
      <c r="E27" s="5" t="n"/>
      <c r="F27" s="6" t="n"/>
      <c r="G27" s="7" t="n"/>
      <c r="H27" s="4" t="n"/>
      <c r="I27" s="8" t="n"/>
      <c r="J27" s="8" t="n"/>
      <c r="K27" s="9">
        <f>IF(OR(A27="",I27="",J27=""),"",I27+J27)</f>
        <v/>
      </c>
      <c r="L27" s="8" t="n"/>
      <c r="M27" s="4" t="n"/>
      <c r="N27" s="10">
        <f>IF(OR(A27="",F27="",K27="",L27=""),"",F27*(K27+L27)/12)</f>
        <v/>
      </c>
      <c r="O27" s="10">
        <f>IF(OR(A27="",F27="",K27=""),"",F27*K27/12)</f>
        <v/>
      </c>
      <c r="P27" s="10">
        <f>IF(OR(A27="",N27="",O27=""),"",N27-O27)</f>
        <v/>
      </c>
      <c r="Q27" s="10">
        <f>IF(OR(A27="",R27="",F27=""),"",MAX(0,R27-F27))</f>
        <v/>
      </c>
      <c r="R27" s="10">
        <f>IF(OR(A27="",N27="",M27=""),"",N27*12*M27)</f>
        <v/>
      </c>
      <c r="S27" s="6" t="n"/>
      <c r="T27" s="9">
        <f>IF(OR(A27="",F27="",S27=""),"",IFERROR(F27/S27,0))</f>
        <v/>
      </c>
      <c r="U27" s="6" t="n"/>
      <c r="V27" s="9">
        <f>IF(OR(A27="",N27="",U27=""),"",IFERROR(N27/U27,0))</f>
        <v/>
      </c>
      <c r="W27" s="11">
        <f>IF(OR(A27="",K27=""),"",IF(K27&lt;=0.035,"Prüfen – attraktiv","Zinsangebot vergleichen"))</f>
        <v/>
      </c>
      <c r="X27" s="12" t="n"/>
    </row>
    <row r="28" ht="22" customHeight="1">
      <c r="A28" s="4" t="n"/>
      <c r="B28" s="5" t="n"/>
      <c r="C28" s="5" t="n"/>
      <c r="D28" s="5" t="n"/>
      <c r="E28" s="5" t="n"/>
      <c r="F28" s="6" t="n"/>
      <c r="G28" s="7" t="n"/>
      <c r="H28" s="4" t="n"/>
      <c r="I28" s="8" t="n"/>
      <c r="J28" s="8" t="n"/>
      <c r="K28" s="13">
        <f>IF(OR(A28="",I28="",J28=""),"",I28+J28)</f>
        <v/>
      </c>
      <c r="L28" s="8" t="n"/>
      <c r="M28" s="4" t="n"/>
      <c r="N28" s="14">
        <f>IF(OR(A28="",F28="",K28="",L28=""),"",F28*(K28+L28)/12)</f>
        <v/>
      </c>
      <c r="O28" s="14">
        <f>IF(OR(A28="",F28="",K28=""),"",F28*K28/12)</f>
        <v/>
      </c>
      <c r="P28" s="14">
        <f>IF(OR(A28="",N28="",O28=""),"",N28-O28)</f>
        <v/>
      </c>
      <c r="Q28" s="14">
        <f>IF(OR(A28="",R28="",F28=""),"",MAX(0,R28-F28))</f>
        <v/>
      </c>
      <c r="R28" s="14">
        <f>IF(OR(A28="",N28="",M28=""),"",N28*12*M28)</f>
        <v/>
      </c>
      <c r="S28" s="6" t="n"/>
      <c r="T28" s="13">
        <f>IF(OR(A28="",F28="",S28=""),"",IFERROR(F28/S28,0))</f>
        <v/>
      </c>
      <c r="U28" s="6" t="n"/>
      <c r="V28" s="13">
        <f>IF(OR(A28="",N28="",U28=""),"",IFERROR(N28/U28,0))</f>
        <v/>
      </c>
      <c r="W28" s="15">
        <f>IF(OR(A28="",K28=""),"",IF(K28&lt;=0.035,"Prüfen – attraktiv","Zinsangebot vergleichen"))</f>
        <v/>
      </c>
      <c r="X28" s="12" t="n"/>
    </row>
    <row r="29" ht="22" customHeight="1">
      <c r="A29" s="4" t="n"/>
      <c r="B29" s="5" t="n"/>
      <c r="C29" s="5" t="n"/>
      <c r="D29" s="5" t="n"/>
      <c r="E29" s="5" t="n"/>
      <c r="F29" s="6" t="n"/>
      <c r="G29" s="7" t="n"/>
      <c r="H29" s="4" t="n"/>
      <c r="I29" s="8" t="n"/>
      <c r="J29" s="8" t="n"/>
      <c r="K29" s="9">
        <f>IF(OR(A29="",I29="",J29=""),"",I29+J29)</f>
        <v/>
      </c>
      <c r="L29" s="8" t="n"/>
      <c r="M29" s="4" t="n"/>
      <c r="N29" s="10">
        <f>IF(OR(A29="",F29="",K29="",L29=""),"",F29*(K29+L29)/12)</f>
        <v/>
      </c>
      <c r="O29" s="10">
        <f>IF(OR(A29="",F29="",K29=""),"",F29*K29/12)</f>
        <v/>
      </c>
      <c r="P29" s="10">
        <f>IF(OR(A29="",N29="",O29=""),"",N29-O29)</f>
        <v/>
      </c>
      <c r="Q29" s="10">
        <f>IF(OR(A29="",R29="",F29=""),"",MAX(0,R29-F29))</f>
        <v/>
      </c>
      <c r="R29" s="10">
        <f>IF(OR(A29="",N29="",M29=""),"",N29*12*M29)</f>
        <v/>
      </c>
      <c r="S29" s="6" t="n"/>
      <c r="T29" s="9">
        <f>IF(OR(A29="",F29="",S29=""),"",IFERROR(F29/S29,0))</f>
        <v/>
      </c>
      <c r="U29" s="6" t="n"/>
      <c r="V29" s="9">
        <f>IF(OR(A29="",N29="",U29=""),"",IFERROR(N29/U29,0))</f>
        <v/>
      </c>
      <c r="W29" s="11">
        <f>IF(OR(A29="",K29=""),"",IF(K29&lt;=0.035,"Prüfen – attraktiv","Zinsangebot vergleichen"))</f>
        <v/>
      </c>
      <c r="X29" s="12" t="n"/>
    </row>
    <row r="30" ht="22" customHeight="1">
      <c r="A30" s="4" t="n"/>
      <c r="B30" s="5" t="n"/>
      <c r="C30" s="5" t="n"/>
      <c r="D30" s="5" t="n"/>
      <c r="E30" s="5" t="n"/>
      <c r="F30" s="6" t="n"/>
      <c r="G30" s="7" t="n"/>
      <c r="H30" s="4" t="n"/>
      <c r="I30" s="8" t="n"/>
      <c r="J30" s="8" t="n"/>
      <c r="K30" s="13">
        <f>IF(OR(A30="",I30="",J30=""),"",I30+J30)</f>
        <v/>
      </c>
      <c r="L30" s="8" t="n"/>
      <c r="M30" s="4" t="n"/>
      <c r="N30" s="14">
        <f>IF(OR(A30="",F30="",K30="",L30=""),"",F30*(K30+L30)/12)</f>
        <v/>
      </c>
      <c r="O30" s="14">
        <f>IF(OR(A30="",F30="",K30=""),"",F30*K30/12)</f>
        <v/>
      </c>
      <c r="P30" s="14">
        <f>IF(OR(A30="",N30="",O30=""),"",N30-O30)</f>
        <v/>
      </c>
      <c r="Q30" s="14">
        <f>IF(OR(A30="",R30="",F30=""),"",MAX(0,R30-F30))</f>
        <v/>
      </c>
      <c r="R30" s="14">
        <f>IF(OR(A30="",N30="",M30=""),"",N30*12*M30)</f>
        <v/>
      </c>
      <c r="S30" s="6" t="n"/>
      <c r="T30" s="13">
        <f>IF(OR(A30="",F30="",S30=""),"",IFERROR(F30/S30,0))</f>
        <v/>
      </c>
      <c r="U30" s="6" t="n"/>
      <c r="V30" s="13">
        <f>IF(OR(A30="",N30="",U30=""),"",IFERROR(N30/U30,0))</f>
        <v/>
      </c>
      <c r="W30" s="15">
        <f>IF(OR(A30="",K30=""),"",IF(K30&lt;=0.035,"Prüfen – attraktiv","Zinsangebot vergleichen"))</f>
        <v/>
      </c>
      <c r="X30" s="12" t="n"/>
    </row>
    <row r="31" ht="22" customHeight="1">
      <c r="A31" s="4" t="n"/>
      <c r="B31" s="5" t="n"/>
      <c r="C31" s="5" t="n"/>
      <c r="D31" s="5" t="n"/>
      <c r="E31" s="5" t="n"/>
      <c r="F31" s="6" t="n"/>
      <c r="G31" s="7" t="n"/>
      <c r="H31" s="4" t="n"/>
      <c r="I31" s="8" t="n"/>
      <c r="J31" s="8" t="n"/>
      <c r="K31" s="9">
        <f>IF(OR(A31="",I31="",J31=""),"",I31+J31)</f>
        <v/>
      </c>
      <c r="L31" s="8" t="n"/>
      <c r="M31" s="4" t="n"/>
      <c r="N31" s="10">
        <f>IF(OR(A31="",F31="",K31="",L31=""),"",F31*(K31+L31)/12)</f>
        <v/>
      </c>
      <c r="O31" s="10">
        <f>IF(OR(A31="",F31="",K31=""),"",F31*K31/12)</f>
        <v/>
      </c>
      <c r="P31" s="10">
        <f>IF(OR(A31="",N31="",O31=""),"",N31-O31)</f>
        <v/>
      </c>
      <c r="Q31" s="10">
        <f>IF(OR(A31="",R31="",F31=""),"",MAX(0,R31-F31))</f>
        <v/>
      </c>
      <c r="R31" s="10">
        <f>IF(OR(A31="",N31="",M31=""),"",N31*12*M31)</f>
        <v/>
      </c>
      <c r="S31" s="6" t="n"/>
      <c r="T31" s="9">
        <f>IF(OR(A31="",F31="",S31=""),"",IFERROR(F31/S31,0))</f>
        <v/>
      </c>
      <c r="U31" s="6" t="n"/>
      <c r="V31" s="9">
        <f>IF(OR(A31="",N31="",U31=""),"",IFERROR(N31/U31,0))</f>
        <v/>
      </c>
      <c r="W31" s="11">
        <f>IF(OR(A31="",K31=""),"",IF(K31&lt;=0.035,"Prüfen – attraktiv","Zinsangebot vergleichen"))</f>
        <v/>
      </c>
      <c r="X31" s="12" t="n"/>
    </row>
    <row r="32" ht="22" customHeight="1">
      <c r="A32" s="4" t="n"/>
      <c r="B32" s="5" t="n"/>
      <c r="C32" s="5" t="n"/>
      <c r="D32" s="5" t="n"/>
      <c r="E32" s="5" t="n"/>
      <c r="F32" s="6" t="n"/>
      <c r="G32" s="7" t="n"/>
      <c r="H32" s="4" t="n"/>
      <c r="I32" s="8" t="n"/>
      <c r="J32" s="8" t="n"/>
      <c r="K32" s="13">
        <f>IF(OR(A32="",I32="",J32=""),"",I32+J32)</f>
        <v/>
      </c>
      <c r="L32" s="8" t="n"/>
      <c r="M32" s="4" t="n"/>
      <c r="N32" s="14">
        <f>IF(OR(A32="",F32="",K32="",L32=""),"",F32*(K32+L32)/12)</f>
        <v/>
      </c>
      <c r="O32" s="14">
        <f>IF(OR(A32="",F32="",K32=""),"",F32*K32/12)</f>
        <v/>
      </c>
      <c r="P32" s="14">
        <f>IF(OR(A32="",N32="",O32=""),"",N32-O32)</f>
        <v/>
      </c>
      <c r="Q32" s="14">
        <f>IF(OR(A32="",R32="",F32=""),"",MAX(0,R32-F32))</f>
        <v/>
      </c>
      <c r="R32" s="14">
        <f>IF(OR(A32="",N32="",M32=""),"",N32*12*M32)</f>
        <v/>
      </c>
      <c r="S32" s="6" t="n"/>
      <c r="T32" s="13">
        <f>IF(OR(A32="",F32="",S32=""),"",IFERROR(F32/S32,0))</f>
        <v/>
      </c>
      <c r="U32" s="6" t="n"/>
      <c r="V32" s="13">
        <f>IF(OR(A32="",N32="",U32=""),"",IFERROR(N32/U32,0))</f>
        <v/>
      </c>
      <c r="W32" s="15">
        <f>IF(OR(A32="",K32=""),"",IF(K32&lt;=0.035,"Prüfen – attraktiv","Zinsangebot vergleichen"))</f>
        <v/>
      </c>
      <c r="X32" s="12" t="n"/>
    </row>
    <row r="33" ht="22" customHeight="1">
      <c r="A33" s="4" t="n"/>
      <c r="B33" s="5" t="n"/>
      <c r="C33" s="5" t="n"/>
      <c r="D33" s="5" t="n"/>
      <c r="E33" s="5" t="n"/>
      <c r="F33" s="6" t="n"/>
      <c r="G33" s="7" t="n"/>
      <c r="H33" s="4" t="n"/>
      <c r="I33" s="8" t="n"/>
      <c r="J33" s="8" t="n"/>
      <c r="K33" s="9">
        <f>IF(OR(A33="",I33="",J33=""),"",I33+J33)</f>
        <v/>
      </c>
      <c r="L33" s="8" t="n"/>
      <c r="M33" s="4" t="n"/>
      <c r="N33" s="10">
        <f>IF(OR(A33="",F33="",K33="",L33=""),"",F33*(K33+L33)/12)</f>
        <v/>
      </c>
      <c r="O33" s="10">
        <f>IF(OR(A33="",F33="",K33=""),"",F33*K33/12)</f>
        <v/>
      </c>
      <c r="P33" s="10">
        <f>IF(OR(A33="",N33="",O33=""),"",N33-O33)</f>
        <v/>
      </c>
      <c r="Q33" s="10">
        <f>IF(OR(A33="",R33="",F33=""),"",MAX(0,R33-F33))</f>
        <v/>
      </c>
      <c r="R33" s="10">
        <f>IF(OR(A33="",N33="",M33=""),"",N33*12*M33)</f>
        <v/>
      </c>
      <c r="S33" s="6" t="n"/>
      <c r="T33" s="9">
        <f>IF(OR(A33="",F33="",S33=""),"",IFERROR(F33/S33,0))</f>
        <v/>
      </c>
      <c r="U33" s="6" t="n"/>
      <c r="V33" s="9">
        <f>IF(OR(A33="",N33="",U33=""),"",IFERROR(N33/U33,0))</f>
        <v/>
      </c>
      <c r="W33" s="11">
        <f>IF(OR(A33="",K33=""),"",IF(K33&lt;=0.035,"Prüfen – attraktiv","Zinsangebot vergleichen"))</f>
        <v/>
      </c>
      <c r="X33" s="12" t="n"/>
    </row>
    <row r="34" ht="22" customHeight="1">
      <c r="A34" s="4" t="n"/>
      <c r="B34" s="5" t="n"/>
      <c r="C34" s="5" t="n"/>
      <c r="D34" s="5" t="n"/>
      <c r="E34" s="5" t="n"/>
      <c r="F34" s="6" t="n"/>
      <c r="G34" s="7" t="n"/>
      <c r="H34" s="4" t="n"/>
      <c r="I34" s="8" t="n"/>
      <c r="J34" s="8" t="n"/>
      <c r="K34" s="13">
        <f>IF(OR(A34="",I34="",J34=""),"",I34+J34)</f>
        <v/>
      </c>
      <c r="L34" s="8" t="n"/>
      <c r="M34" s="4" t="n"/>
      <c r="N34" s="14">
        <f>IF(OR(A34="",F34="",K34="",L34=""),"",F34*(K34+L34)/12)</f>
        <v/>
      </c>
      <c r="O34" s="14">
        <f>IF(OR(A34="",F34="",K34=""),"",F34*K34/12)</f>
        <v/>
      </c>
      <c r="P34" s="14">
        <f>IF(OR(A34="",N34="",O34=""),"",N34-O34)</f>
        <v/>
      </c>
      <c r="Q34" s="14">
        <f>IF(OR(A34="",R34="",F34=""),"",MAX(0,R34-F34))</f>
        <v/>
      </c>
      <c r="R34" s="14">
        <f>IF(OR(A34="",N34="",M34=""),"",N34*12*M34)</f>
        <v/>
      </c>
      <c r="S34" s="6" t="n"/>
      <c r="T34" s="13">
        <f>IF(OR(A34="",F34="",S34=""),"",IFERROR(F34/S34,0))</f>
        <v/>
      </c>
      <c r="U34" s="6" t="n"/>
      <c r="V34" s="13">
        <f>IF(OR(A34="",N34="",U34=""),"",IFERROR(N34/U34,0))</f>
        <v/>
      </c>
      <c r="W34" s="15">
        <f>IF(OR(A34="",K34=""),"",IF(K34&lt;=0.035,"Prüfen – attraktiv","Zinsangebot vergleichen"))</f>
        <v/>
      </c>
      <c r="X34" s="12" t="n"/>
    </row>
    <row r="35" ht="22" customHeight="1">
      <c r="A35" s="4" t="n"/>
      <c r="B35" s="5" t="n"/>
      <c r="C35" s="5" t="n"/>
      <c r="D35" s="5" t="n"/>
      <c r="E35" s="5" t="n"/>
      <c r="F35" s="6" t="n"/>
      <c r="G35" s="7" t="n"/>
      <c r="H35" s="4" t="n"/>
      <c r="I35" s="8" t="n"/>
      <c r="J35" s="8" t="n"/>
      <c r="K35" s="9">
        <f>IF(OR(A35="",I35="",J35=""),"",I35+J35)</f>
        <v/>
      </c>
      <c r="L35" s="8" t="n"/>
      <c r="M35" s="4" t="n"/>
      <c r="N35" s="10">
        <f>IF(OR(A35="",F35="",K35="",L35=""),"",F35*(K35+L35)/12)</f>
        <v/>
      </c>
      <c r="O35" s="10">
        <f>IF(OR(A35="",F35="",K35=""),"",F35*K35/12)</f>
        <v/>
      </c>
      <c r="P35" s="10">
        <f>IF(OR(A35="",N35="",O35=""),"",N35-O35)</f>
        <v/>
      </c>
      <c r="Q35" s="10">
        <f>IF(OR(A35="",R35="",F35=""),"",MAX(0,R35-F35))</f>
        <v/>
      </c>
      <c r="R35" s="10">
        <f>IF(OR(A35="",N35="",M35=""),"",N35*12*M35)</f>
        <v/>
      </c>
      <c r="S35" s="6" t="n"/>
      <c r="T35" s="9">
        <f>IF(OR(A35="",F35="",S35=""),"",IFERROR(F35/S35,0))</f>
        <v/>
      </c>
      <c r="U35" s="6" t="n"/>
      <c r="V35" s="9">
        <f>IF(OR(A35="",N35="",U35=""),"",IFERROR(N35/U35,0))</f>
        <v/>
      </c>
      <c r="W35" s="11">
        <f>IF(OR(A35="",K35=""),"",IF(K35&lt;=0.035,"Prüfen – attraktiv","Zinsangebot vergleichen"))</f>
        <v/>
      </c>
      <c r="X35" s="12" t="n"/>
    </row>
    <row r="36" ht="22" customHeight="1">
      <c r="A36" s="4" t="n"/>
      <c r="B36" s="5" t="n"/>
      <c r="C36" s="5" t="n"/>
      <c r="D36" s="5" t="n"/>
      <c r="E36" s="5" t="n"/>
      <c r="F36" s="6" t="n"/>
      <c r="G36" s="7" t="n"/>
      <c r="H36" s="4" t="n"/>
      <c r="I36" s="8" t="n"/>
      <c r="J36" s="8" t="n"/>
      <c r="K36" s="13">
        <f>IF(OR(A36="",I36="",J36=""),"",I36+J36)</f>
        <v/>
      </c>
      <c r="L36" s="8" t="n"/>
      <c r="M36" s="4" t="n"/>
      <c r="N36" s="14">
        <f>IF(OR(A36="",F36="",K36="",L36=""),"",F36*(K36+L36)/12)</f>
        <v/>
      </c>
      <c r="O36" s="14">
        <f>IF(OR(A36="",F36="",K36=""),"",F36*K36/12)</f>
        <v/>
      </c>
      <c r="P36" s="14">
        <f>IF(OR(A36="",N36="",O36=""),"",N36-O36)</f>
        <v/>
      </c>
      <c r="Q36" s="14">
        <f>IF(OR(A36="",R36="",F36=""),"",MAX(0,R36-F36))</f>
        <v/>
      </c>
      <c r="R36" s="14">
        <f>IF(OR(A36="",N36="",M36=""),"",N36*12*M36)</f>
        <v/>
      </c>
      <c r="S36" s="6" t="n"/>
      <c r="T36" s="13">
        <f>IF(OR(A36="",F36="",S36=""),"",IFERROR(F36/S36,0))</f>
        <v/>
      </c>
      <c r="U36" s="6" t="n"/>
      <c r="V36" s="13">
        <f>IF(OR(A36="",N36="",U36=""),"",IFERROR(N36/U36,0))</f>
        <v/>
      </c>
      <c r="W36" s="15">
        <f>IF(OR(A36="",K36=""),"",IF(K36&lt;=0.035,"Prüfen – attraktiv","Zinsangebot vergleichen"))</f>
        <v/>
      </c>
      <c r="X36" s="12" t="n"/>
    </row>
    <row r="37" ht="22" customHeight="1">
      <c r="A37" s="4" t="n"/>
      <c r="B37" s="5" t="n"/>
      <c r="C37" s="5" t="n"/>
      <c r="D37" s="5" t="n"/>
      <c r="E37" s="5" t="n"/>
      <c r="F37" s="6" t="n"/>
      <c r="G37" s="7" t="n"/>
      <c r="H37" s="4" t="n"/>
      <c r="I37" s="8" t="n"/>
      <c r="J37" s="8" t="n"/>
      <c r="K37" s="9">
        <f>IF(OR(A37="",I37="",J37=""),"",I37+J37)</f>
        <v/>
      </c>
      <c r="L37" s="8" t="n"/>
      <c r="M37" s="4" t="n"/>
      <c r="N37" s="10">
        <f>IF(OR(A37="",F37="",K37="",L37=""),"",F37*(K37+L37)/12)</f>
        <v/>
      </c>
      <c r="O37" s="10">
        <f>IF(OR(A37="",F37="",K37=""),"",F37*K37/12)</f>
        <v/>
      </c>
      <c r="P37" s="10">
        <f>IF(OR(A37="",N37="",O37=""),"",N37-O37)</f>
        <v/>
      </c>
      <c r="Q37" s="10">
        <f>IF(OR(A37="",R37="",F37=""),"",MAX(0,R37-F37))</f>
        <v/>
      </c>
      <c r="R37" s="10">
        <f>IF(OR(A37="",N37="",M37=""),"",N37*12*M37)</f>
        <v/>
      </c>
      <c r="S37" s="6" t="n"/>
      <c r="T37" s="9">
        <f>IF(OR(A37="",F37="",S37=""),"",IFERROR(F37/S37,0))</f>
        <v/>
      </c>
      <c r="U37" s="6" t="n"/>
      <c r="V37" s="9">
        <f>IF(OR(A37="",N37="",U37=""),"",IFERROR(N37/U37,0))</f>
        <v/>
      </c>
      <c r="W37" s="11">
        <f>IF(OR(A37="",K37=""),"",IF(K37&lt;=0.035,"Prüfen – attraktiv","Zinsangebot vergleichen"))</f>
        <v/>
      </c>
      <c r="X37" s="12" t="n"/>
    </row>
    <row r="38" ht="22" customHeight="1">
      <c r="A38" s="4" t="n"/>
      <c r="B38" s="5" t="n"/>
      <c r="C38" s="5" t="n"/>
      <c r="D38" s="5" t="n"/>
      <c r="E38" s="5" t="n"/>
      <c r="F38" s="6" t="n"/>
      <c r="G38" s="7" t="n"/>
      <c r="H38" s="4" t="n"/>
      <c r="I38" s="8" t="n"/>
      <c r="J38" s="8" t="n"/>
      <c r="K38" s="13">
        <f>IF(OR(A38="",I38="",J38=""),"",I38+J38)</f>
        <v/>
      </c>
      <c r="L38" s="8" t="n"/>
      <c r="M38" s="4" t="n"/>
      <c r="N38" s="14">
        <f>IF(OR(A38="",F38="",K38="",L38=""),"",F38*(K38+L38)/12)</f>
        <v/>
      </c>
      <c r="O38" s="14">
        <f>IF(OR(A38="",F38="",K38=""),"",F38*K38/12)</f>
        <v/>
      </c>
      <c r="P38" s="14">
        <f>IF(OR(A38="",N38="",O38=""),"",N38-O38)</f>
        <v/>
      </c>
      <c r="Q38" s="14">
        <f>IF(OR(A38="",R38="",F38=""),"",MAX(0,R38-F38))</f>
        <v/>
      </c>
      <c r="R38" s="14">
        <f>IF(OR(A38="",N38="",M38=""),"",N38*12*M38)</f>
        <v/>
      </c>
      <c r="S38" s="6" t="n"/>
      <c r="T38" s="13">
        <f>IF(OR(A38="",F38="",S38=""),"",IFERROR(F38/S38,0))</f>
        <v/>
      </c>
      <c r="U38" s="6" t="n"/>
      <c r="V38" s="13">
        <f>IF(OR(A38="",N38="",U38=""),"",IFERROR(N38/U38,0))</f>
        <v/>
      </c>
      <c r="W38" s="15">
        <f>IF(OR(A38="",K38=""),"",IF(K38&lt;=0.035,"Prüfen – attraktiv","Zinsangebot vergleichen"))</f>
        <v/>
      </c>
      <c r="X38" s="12" t="n"/>
    </row>
    <row r="39" ht="22" customHeight="1">
      <c r="A39" s="4" t="n"/>
      <c r="B39" s="5" t="n"/>
      <c r="C39" s="5" t="n"/>
      <c r="D39" s="5" t="n"/>
      <c r="E39" s="5" t="n"/>
      <c r="F39" s="6" t="n"/>
      <c r="G39" s="7" t="n"/>
      <c r="H39" s="4" t="n"/>
      <c r="I39" s="8" t="n"/>
      <c r="J39" s="8" t="n"/>
      <c r="K39" s="9">
        <f>IF(OR(A39="",I39="",J39=""),"",I39+J39)</f>
        <v/>
      </c>
      <c r="L39" s="8" t="n"/>
      <c r="M39" s="4" t="n"/>
      <c r="N39" s="10">
        <f>IF(OR(A39="",F39="",K39="",L39=""),"",F39*(K39+L39)/12)</f>
        <v/>
      </c>
      <c r="O39" s="10">
        <f>IF(OR(A39="",F39="",K39=""),"",F39*K39/12)</f>
        <v/>
      </c>
      <c r="P39" s="10">
        <f>IF(OR(A39="",N39="",O39=""),"",N39-O39)</f>
        <v/>
      </c>
      <c r="Q39" s="10">
        <f>IF(OR(A39="",R39="",F39=""),"",MAX(0,R39-F39))</f>
        <v/>
      </c>
      <c r="R39" s="10">
        <f>IF(OR(A39="",N39="",M39=""),"",N39*12*M39)</f>
        <v/>
      </c>
      <c r="S39" s="6" t="n"/>
      <c r="T39" s="9">
        <f>IF(OR(A39="",F39="",S39=""),"",IFERROR(F39/S39,0))</f>
        <v/>
      </c>
      <c r="U39" s="6" t="n"/>
      <c r="V39" s="9">
        <f>IF(OR(A39="",N39="",U39=""),"",IFERROR(N39/U39,0))</f>
        <v/>
      </c>
      <c r="W39" s="11">
        <f>IF(OR(A39="",K39=""),"",IF(K39&lt;=0.035,"Prüfen – attraktiv","Zinsangebot vergleichen"))</f>
        <v/>
      </c>
      <c r="X39" s="12" t="n"/>
    </row>
    <row r="40" ht="22" customHeight="1">
      <c r="A40" s="4" t="n"/>
      <c r="B40" s="5" t="n"/>
      <c r="C40" s="5" t="n"/>
      <c r="D40" s="5" t="n"/>
      <c r="E40" s="5" t="n"/>
      <c r="F40" s="6" t="n"/>
      <c r="G40" s="7" t="n"/>
      <c r="H40" s="4" t="n"/>
      <c r="I40" s="8" t="n"/>
      <c r="J40" s="8" t="n"/>
      <c r="K40" s="13">
        <f>IF(OR(A40="",I40="",J40=""),"",I40+J40)</f>
        <v/>
      </c>
      <c r="L40" s="8" t="n"/>
      <c r="M40" s="4" t="n"/>
      <c r="N40" s="14">
        <f>IF(OR(A40="",F40="",K40="",L40=""),"",F40*(K40+L40)/12)</f>
        <v/>
      </c>
      <c r="O40" s="14">
        <f>IF(OR(A40="",F40="",K40=""),"",F40*K40/12)</f>
        <v/>
      </c>
      <c r="P40" s="14">
        <f>IF(OR(A40="",N40="",O40=""),"",N40-O40)</f>
        <v/>
      </c>
      <c r="Q40" s="14">
        <f>IF(OR(A40="",R40="",F40=""),"",MAX(0,R40-F40))</f>
        <v/>
      </c>
      <c r="R40" s="14">
        <f>IF(OR(A40="",N40="",M40=""),"",N40*12*M40)</f>
        <v/>
      </c>
      <c r="S40" s="6" t="n"/>
      <c r="T40" s="13">
        <f>IF(OR(A40="",F40="",S40=""),"",IFERROR(F40/S40,0))</f>
        <v/>
      </c>
      <c r="U40" s="6" t="n"/>
      <c r="V40" s="13">
        <f>IF(OR(A40="",N40="",U40=""),"",IFERROR(N40/U40,0))</f>
        <v/>
      </c>
      <c r="W40" s="15">
        <f>IF(OR(A40="",K40=""),"",IF(K40&lt;=0.035,"Prüfen – attraktiv","Zinsangebot vergleichen"))</f>
        <v/>
      </c>
      <c r="X40" s="12" t="n"/>
    </row>
    <row r="41" ht="22" customHeight="1">
      <c r="A41" s="4" t="n"/>
      <c r="B41" s="5" t="n"/>
      <c r="C41" s="5" t="n"/>
      <c r="D41" s="5" t="n"/>
      <c r="E41" s="5" t="n"/>
      <c r="F41" s="6" t="n"/>
      <c r="G41" s="7" t="n"/>
      <c r="H41" s="4" t="n"/>
      <c r="I41" s="8" t="n"/>
      <c r="J41" s="8" t="n"/>
      <c r="K41" s="9">
        <f>IF(OR(A41="",I41="",J41=""),"",I41+J41)</f>
        <v/>
      </c>
      <c r="L41" s="8" t="n"/>
      <c r="M41" s="4" t="n"/>
      <c r="N41" s="10">
        <f>IF(OR(A41="",F41="",K41="",L41=""),"",F41*(K41+L41)/12)</f>
        <v/>
      </c>
      <c r="O41" s="10">
        <f>IF(OR(A41="",F41="",K41=""),"",F41*K41/12)</f>
        <v/>
      </c>
      <c r="P41" s="10">
        <f>IF(OR(A41="",N41="",O41=""),"",N41-O41)</f>
        <v/>
      </c>
      <c r="Q41" s="10">
        <f>IF(OR(A41="",R41="",F41=""),"",MAX(0,R41-F41))</f>
        <v/>
      </c>
      <c r="R41" s="10">
        <f>IF(OR(A41="",N41="",M41=""),"",N41*12*M41)</f>
        <v/>
      </c>
      <c r="S41" s="6" t="n"/>
      <c r="T41" s="9">
        <f>IF(OR(A41="",F41="",S41=""),"",IFERROR(F41/S41,0))</f>
        <v/>
      </c>
      <c r="U41" s="6" t="n"/>
      <c r="V41" s="9">
        <f>IF(OR(A41="",N41="",U41=""),"",IFERROR(N41/U41,0))</f>
        <v/>
      </c>
      <c r="W41" s="11">
        <f>IF(OR(A41="",K41=""),"",IF(K41&lt;=0.035,"Prüfen – attraktiv","Zinsangebot vergleichen"))</f>
        <v/>
      </c>
      <c r="X41" s="12" t="n"/>
    </row>
    <row r="42" ht="22" customHeight="1">
      <c r="A42" s="4" t="n"/>
      <c r="B42" s="5" t="n"/>
      <c r="C42" s="5" t="n"/>
      <c r="D42" s="5" t="n"/>
      <c r="E42" s="5" t="n"/>
      <c r="F42" s="6" t="n"/>
      <c r="G42" s="7" t="n"/>
      <c r="H42" s="4" t="n"/>
      <c r="I42" s="8" t="n"/>
      <c r="J42" s="8" t="n"/>
      <c r="K42" s="13">
        <f>IF(OR(A42="",I42="",J42=""),"",I42+J42)</f>
        <v/>
      </c>
      <c r="L42" s="8" t="n"/>
      <c r="M42" s="4" t="n"/>
      <c r="N42" s="14">
        <f>IF(OR(A42="",F42="",K42="",L42=""),"",F42*(K42+L42)/12)</f>
        <v/>
      </c>
      <c r="O42" s="14">
        <f>IF(OR(A42="",F42="",K42=""),"",F42*K42/12)</f>
        <v/>
      </c>
      <c r="P42" s="14">
        <f>IF(OR(A42="",N42="",O42=""),"",N42-O42)</f>
        <v/>
      </c>
      <c r="Q42" s="14">
        <f>IF(OR(A42="",R42="",F42=""),"",MAX(0,R42-F42))</f>
        <v/>
      </c>
      <c r="R42" s="14">
        <f>IF(OR(A42="",N42="",M42=""),"",N42*12*M42)</f>
        <v/>
      </c>
      <c r="S42" s="6" t="n"/>
      <c r="T42" s="13">
        <f>IF(OR(A42="",F42="",S42=""),"",IFERROR(F42/S42,0))</f>
        <v/>
      </c>
      <c r="U42" s="6" t="n"/>
      <c r="V42" s="13">
        <f>IF(OR(A42="",N42="",U42=""),"",IFERROR(N42/U42,0))</f>
        <v/>
      </c>
      <c r="W42" s="15">
        <f>IF(OR(A42="",K42=""),"",IF(K42&lt;=0.035,"Prüfen – attraktiv","Zinsangebot vergleichen"))</f>
        <v/>
      </c>
      <c r="X42" s="12" t="n"/>
    </row>
    <row r="43" ht="22" customHeight="1">
      <c r="A43" s="4" t="n"/>
      <c r="B43" s="5" t="n"/>
      <c r="C43" s="5" t="n"/>
      <c r="D43" s="5" t="n"/>
      <c r="E43" s="5" t="n"/>
      <c r="F43" s="6" t="n"/>
      <c r="G43" s="7" t="n"/>
      <c r="H43" s="4" t="n"/>
      <c r="I43" s="8" t="n"/>
      <c r="J43" s="8" t="n"/>
      <c r="K43" s="9">
        <f>IF(OR(A43="",I43="",J43=""),"",I43+J43)</f>
        <v/>
      </c>
      <c r="L43" s="8" t="n"/>
      <c r="M43" s="4" t="n"/>
      <c r="N43" s="10">
        <f>IF(OR(A43="",F43="",K43="",L43=""),"",F43*(K43+L43)/12)</f>
        <v/>
      </c>
      <c r="O43" s="10">
        <f>IF(OR(A43="",F43="",K43=""),"",F43*K43/12)</f>
        <v/>
      </c>
      <c r="P43" s="10">
        <f>IF(OR(A43="",N43="",O43=""),"",N43-O43)</f>
        <v/>
      </c>
      <c r="Q43" s="10">
        <f>IF(OR(A43="",R43="",F43=""),"",MAX(0,R43-F43))</f>
        <v/>
      </c>
      <c r="R43" s="10">
        <f>IF(OR(A43="",N43="",M43=""),"",N43*12*M43)</f>
        <v/>
      </c>
      <c r="S43" s="6" t="n"/>
      <c r="T43" s="9">
        <f>IF(OR(A43="",F43="",S43=""),"",IFERROR(F43/S43,0))</f>
        <v/>
      </c>
      <c r="U43" s="6" t="n"/>
      <c r="V43" s="9">
        <f>IF(OR(A43="",N43="",U43=""),"",IFERROR(N43/U43,0))</f>
        <v/>
      </c>
      <c r="W43" s="11">
        <f>IF(OR(A43="",K43=""),"",IF(K43&lt;=0.035,"Prüfen – attraktiv","Zinsangebot vergleichen"))</f>
        <v/>
      </c>
      <c r="X43" s="12" t="n"/>
    </row>
    <row r="44" ht="22" customHeight="1">
      <c r="A44" s="4" t="n"/>
      <c r="B44" s="5" t="n"/>
      <c r="C44" s="5" t="n"/>
      <c r="D44" s="5" t="n"/>
      <c r="E44" s="5" t="n"/>
      <c r="F44" s="6" t="n"/>
      <c r="G44" s="7" t="n"/>
      <c r="H44" s="4" t="n"/>
      <c r="I44" s="8" t="n"/>
      <c r="J44" s="8" t="n"/>
      <c r="K44" s="13">
        <f>IF(OR(A44="",I44="",J44=""),"",I44+J44)</f>
        <v/>
      </c>
      <c r="L44" s="8" t="n"/>
      <c r="M44" s="4" t="n"/>
      <c r="N44" s="14">
        <f>IF(OR(A44="",F44="",K44="",L44=""),"",F44*(K44+L44)/12)</f>
        <v/>
      </c>
      <c r="O44" s="14">
        <f>IF(OR(A44="",F44="",K44=""),"",F44*K44/12)</f>
        <v/>
      </c>
      <c r="P44" s="14">
        <f>IF(OR(A44="",N44="",O44=""),"",N44-O44)</f>
        <v/>
      </c>
      <c r="Q44" s="14">
        <f>IF(OR(A44="",R44="",F44=""),"",MAX(0,R44-F44))</f>
        <v/>
      </c>
      <c r="R44" s="14">
        <f>IF(OR(A44="",N44="",M44=""),"",N44*12*M44)</f>
        <v/>
      </c>
      <c r="S44" s="6" t="n"/>
      <c r="T44" s="13">
        <f>IF(OR(A44="",F44="",S44=""),"",IFERROR(F44/S44,0))</f>
        <v/>
      </c>
      <c r="U44" s="6" t="n"/>
      <c r="V44" s="13">
        <f>IF(OR(A44="",N44="",U44=""),"",IFERROR(N44/U44,0))</f>
        <v/>
      </c>
      <c r="W44" s="15">
        <f>IF(OR(A44="",K44=""),"",IF(K44&lt;=0.035,"Prüfen – attraktiv","Zinsangebot vergleichen"))</f>
        <v/>
      </c>
      <c r="X44" s="12" t="n"/>
    </row>
    <row r="45" ht="22" customHeight="1">
      <c r="A45" s="4" t="n"/>
      <c r="B45" s="5" t="n"/>
      <c r="C45" s="5" t="n"/>
      <c r="D45" s="5" t="n"/>
      <c r="E45" s="5" t="n"/>
      <c r="F45" s="6" t="n"/>
      <c r="G45" s="7" t="n"/>
      <c r="H45" s="4" t="n"/>
      <c r="I45" s="8" t="n"/>
      <c r="J45" s="8" t="n"/>
      <c r="K45" s="9">
        <f>IF(OR(A45="",I45="",J45=""),"",I45+J45)</f>
        <v/>
      </c>
      <c r="L45" s="8" t="n"/>
      <c r="M45" s="4" t="n"/>
      <c r="N45" s="10">
        <f>IF(OR(A45="",F45="",K45="",L45=""),"",F45*(K45+L45)/12)</f>
        <v/>
      </c>
      <c r="O45" s="10">
        <f>IF(OR(A45="",F45="",K45=""),"",F45*K45/12)</f>
        <v/>
      </c>
      <c r="P45" s="10">
        <f>IF(OR(A45="",N45="",O45=""),"",N45-O45)</f>
        <v/>
      </c>
      <c r="Q45" s="10">
        <f>IF(OR(A45="",R45="",F45=""),"",MAX(0,R45-F45))</f>
        <v/>
      </c>
      <c r="R45" s="10">
        <f>IF(OR(A45="",N45="",M45=""),"",N45*12*M45)</f>
        <v/>
      </c>
      <c r="S45" s="6" t="n"/>
      <c r="T45" s="9">
        <f>IF(OR(A45="",F45="",S45=""),"",IFERROR(F45/S45,0))</f>
        <v/>
      </c>
      <c r="U45" s="6" t="n"/>
      <c r="V45" s="9">
        <f>IF(OR(A45="",N45="",U45=""),"",IFERROR(N45/U45,0))</f>
        <v/>
      </c>
      <c r="W45" s="11">
        <f>IF(OR(A45="",K45=""),"",IF(K45&lt;=0.035,"Prüfen – attraktiv","Zinsangebot vergleichen"))</f>
        <v/>
      </c>
      <c r="X45" s="12" t="n"/>
    </row>
    <row r="46" ht="22" customHeight="1">
      <c r="A46" s="4" t="n"/>
      <c r="B46" s="5" t="n"/>
      <c r="C46" s="5" t="n"/>
      <c r="D46" s="5" t="n"/>
      <c r="E46" s="5" t="n"/>
      <c r="F46" s="6" t="n"/>
      <c r="G46" s="7" t="n"/>
      <c r="H46" s="4" t="n"/>
      <c r="I46" s="8" t="n"/>
      <c r="J46" s="8" t="n"/>
      <c r="K46" s="13">
        <f>IF(OR(A46="",I46="",J46=""),"",I46+J46)</f>
        <v/>
      </c>
      <c r="L46" s="8" t="n"/>
      <c r="M46" s="4" t="n"/>
      <c r="N46" s="14">
        <f>IF(OR(A46="",F46="",K46="",L46=""),"",F46*(K46+L46)/12)</f>
        <v/>
      </c>
      <c r="O46" s="14">
        <f>IF(OR(A46="",F46="",K46=""),"",F46*K46/12)</f>
        <v/>
      </c>
      <c r="P46" s="14">
        <f>IF(OR(A46="",N46="",O46=""),"",N46-O46)</f>
        <v/>
      </c>
      <c r="Q46" s="14">
        <f>IF(OR(A46="",R46="",F46=""),"",MAX(0,R46-F46))</f>
        <v/>
      </c>
      <c r="R46" s="14">
        <f>IF(OR(A46="",N46="",M46=""),"",N46*12*M46)</f>
        <v/>
      </c>
      <c r="S46" s="6" t="n"/>
      <c r="T46" s="13">
        <f>IF(OR(A46="",F46="",S46=""),"",IFERROR(F46/S46,0))</f>
        <v/>
      </c>
      <c r="U46" s="6" t="n"/>
      <c r="V46" s="13">
        <f>IF(OR(A46="",N46="",U46=""),"",IFERROR(N46/U46,0))</f>
        <v/>
      </c>
      <c r="W46" s="15">
        <f>IF(OR(A46="",K46=""),"",IF(K46&lt;=0.035,"Prüfen – attraktiv","Zinsangebot vergleichen"))</f>
        <v/>
      </c>
      <c r="X46" s="12" t="n"/>
    </row>
    <row r="47" ht="22" customHeight="1">
      <c r="A47" s="4" t="n"/>
      <c r="B47" s="5" t="n"/>
      <c r="C47" s="5" t="n"/>
      <c r="D47" s="5" t="n"/>
      <c r="E47" s="5" t="n"/>
      <c r="F47" s="6" t="n"/>
      <c r="G47" s="7" t="n"/>
      <c r="H47" s="4" t="n"/>
      <c r="I47" s="8" t="n"/>
      <c r="J47" s="8" t="n"/>
      <c r="K47" s="9">
        <f>IF(OR(A47="",I47="",J47=""),"",I47+J47)</f>
        <v/>
      </c>
      <c r="L47" s="8" t="n"/>
      <c r="M47" s="4" t="n"/>
      <c r="N47" s="10">
        <f>IF(OR(A47="",F47="",K47="",L47=""),"",F47*(K47+L47)/12)</f>
        <v/>
      </c>
      <c r="O47" s="10">
        <f>IF(OR(A47="",F47="",K47=""),"",F47*K47/12)</f>
        <v/>
      </c>
      <c r="P47" s="10">
        <f>IF(OR(A47="",N47="",O47=""),"",N47-O47)</f>
        <v/>
      </c>
      <c r="Q47" s="10">
        <f>IF(OR(A47="",R47="",F47=""),"",MAX(0,R47-F47))</f>
        <v/>
      </c>
      <c r="R47" s="10">
        <f>IF(OR(A47="",N47="",M47=""),"",N47*12*M47)</f>
        <v/>
      </c>
      <c r="S47" s="6" t="n"/>
      <c r="T47" s="9">
        <f>IF(OR(A47="",F47="",S47=""),"",IFERROR(F47/S47,0))</f>
        <v/>
      </c>
      <c r="U47" s="6" t="n"/>
      <c r="V47" s="9">
        <f>IF(OR(A47="",N47="",U47=""),"",IFERROR(N47/U47,0))</f>
        <v/>
      </c>
      <c r="W47" s="11">
        <f>IF(OR(A47="",K47=""),"",IF(K47&lt;=0.035,"Prüfen – attraktiv","Zinsangebot vergleichen"))</f>
        <v/>
      </c>
      <c r="X47" s="12" t="n"/>
    </row>
    <row r="48" ht="22" customHeight="1">
      <c r="A48" s="4" t="n"/>
      <c r="B48" s="5" t="n"/>
      <c r="C48" s="5" t="n"/>
      <c r="D48" s="5" t="n"/>
      <c r="E48" s="5" t="n"/>
      <c r="F48" s="6" t="n"/>
      <c r="G48" s="7" t="n"/>
      <c r="H48" s="4" t="n"/>
      <c r="I48" s="8" t="n"/>
      <c r="J48" s="8" t="n"/>
      <c r="K48" s="13">
        <f>IF(OR(A48="",I48="",J48=""),"",I48+J48)</f>
        <v/>
      </c>
      <c r="L48" s="8" t="n"/>
      <c r="M48" s="4" t="n"/>
      <c r="N48" s="14">
        <f>IF(OR(A48="",F48="",K48="",L48=""),"",F48*(K48+L48)/12)</f>
        <v/>
      </c>
      <c r="O48" s="14">
        <f>IF(OR(A48="",F48="",K48=""),"",F48*K48/12)</f>
        <v/>
      </c>
      <c r="P48" s="14">
        <f>IF(OR(A48="",N48="",O48=""),"",N48-O48)</f>
        <v/>
      </c>
      <c r="Q48" s="14">
        <f>IF(OR(A48="",R48="",F48=""),"",MAX(0,R48-F48))</f>
        <v/>
      </c>
      <c r="R48" s="14">
        <f>IF(OR(A48="",N48="",M48=""),"",N48*12*M48)</f>
        <v/>
      </c>
      <c r="S48" s="6" t="n"/>
      <c r="T48" s="13">
        <f>IF(OR(A48="",F48="",S48=""),"",IFERROR(F48/S48,0))</f>
        <v/>
      </c>
      <c r="U48" s="6" t="n"/>
      <c r="V48" s="13">
        <f>IF(OR(A48="",N48="",U48=""),"",IFERROR(N48/U48,0))</f>
        <v/>
      </c>
      <c r="W48" s="15">
        <f>IF(OR(A48="",K48=""),"",IF(K48&lt;=0.035,"Prüfen – attraktiv","Zinsangebot vergleichen"))</f>
        <v/>
      </c>
      <c r="X48" s="12" t="n"/>
    </row>
    <row r="49" ht="22" customHeight="1">
      <c r="A49" s="4" t="n"/>
      <c r="B49" s="5" t="n"/>
      <c r="C49" s="5" t="n"/>
      <c r="D49" s="5" t="n"/>
      <c r="E49" s="5" t="n"/>
      <c r="F49" s="6" t="n"/>
      <c r="G49" s="7" t="n"/>
      <c r="H49" s="4" t="n"/>
      <c r="I49" s="8" t="n"/>
      <c r="J49" s="8" t="n"/>
      <c r="K49" s="9">
        <f>IF(OR(A49="",I49="",J49=""),"",I49+J49)</f>
        <v/>
      </c>
      <c r="L49" s="8" t="n"/>
      <c r="M49" s="4" t="n"/>
      <c r="N49" s="10">
        <f>IF(OR(A49="",F49="",K49="",L49=""),"",F49*(K49+L49)/12)</f>
        <v/>
      </c>
      <c r="O49" s="10">
        <f>IF(OR(A49="",F49="",K49=""),"",F49*K49/12)</f>
        <v/>
      </c>
      <c r="P49" s="10">
        <f>IF(OR(A49="",N49="",O49=""),"",N49-O49)</f>
        <v/>
      </c>
      <c r="Q49" s="10">
        <f>IF(OR(A49="",R49="",F49=""),"",MAX(0,R49-F49))</f>
        <v/>
      </c>
      <c r="R49" s="10">
        <f>IF(OR(A49="",N49="",M49=""),"",N49*12*M49)</f>
        <v/>
      </c>
      <c r="S49" s="6" t="n"/>
      <c r="T49" s="9">
        <f>IF(OR(A49="",F49="",S49=""),"",IFERROR(F49/S49,0))</f>
        <v/>
      </c>
      <c r="U49" s="6" t="n"/>
      <c r="V49" s="9">
        <f>IF(OR(A49="",N49="",U49=""),"",IFERROR(N49/U49,0))</f>
        <v/>
      </c>
      <c r="W49" s="11">
        <f>IF(OR(A49="",K49=""),"",IF(K49&lt;=0.035,"Prüfen – attraktiv","Zinsangebot vergleichen"))</f>
        <v/>
      </c>
      <c r="X49" s="12" t="n"/>
    </row>
    <row r="50" ht="22" customHeight="1">
      <c r="A50" s="4" t="n"/>
      <c r="B50" s="5" t="n"/>
      <c r="C50" s="5" t="n"/>
      <c r="D50" s="5" t="n"/>
      <c r="E50" s="5" t="n"/>
      <c r="F50" s="6" t="n"/>
      <c r="G50" s="7" t="n"/>
      <c r="H50" s="4" t="n"/>
      <c r="I50" s="8" t="n"/>
      <c r="J50" s="8" t="n"/>
      <c r="K50" s="13">
        <f>IF(OR(A50="",I50="",J50=""),"",I50+J50)</f>
        <v/>
      </c>
      <c r="L50" s="8" t="n"/>
      <c r="M50" s="4" t="n"/>
      <c r="N50" s="14">
        <f>IF(OR(A50="",F50="",K50="",L50=""),"",F50*(K50+L50)/12)</f>
        <v/>
      </c>
      <c r="O50" s="14">
        <f>IF(OR(A50="",F50="",K50=""),"",F50*K50/12)</f>
        <v/>
      </c>
      <c r="P50" s="14">
        <f>IF(OR(A50="",N50="",O50=""),"",N50-O50)</f>
        <v/>
      </c>
      <c r="Q50" s="14">
        <f>IF(OR(A50="",R50="",F50=""),"",MAX(0,R50-F50))</f>
        <v/>
      </c>
      <c r="R50" s="14">
        <f>IF(OR(A50="",N50="",M50=""),"",N50*12*M50)</f>
        <v/>
      </c>
      <c r="S50" s="6" t="n"/>
      <c r="T50" s="13">
        <f>IF(OR(A50="",F50="",S50=""),"",IFERROR(F50/S50,0))</f>
        <v/>
      </c>
      <c r="U50" s="6" t="n"/>
      <c r="V50" s="13">
        <f>IF(OR(A50="",N50="",U50=""),"",IFERROR(N50/U50,0))</f>
        <v/>
      </c>
      <c r="W50" s="15">
        <f>IF(OR(A50="",K50=""),"",IF(K50&lt;=0.035,"Prüfen – attraktiv","Zinsangebot vergleichen"))</f>
        <v/>
      </c>
      <c r="X50" s="12" t="n"/>
    </row>
    <row r="51" ht="22" customHeight="1">
      <c r="A51" s="4" t="n"/>
      <c r="B51" s="5" t="n"/>
      <c r="C51" s="5" t="n"/>
      <c r="D51" s="5" t="n"/>
      <c r="E51" s="5" t="n"/>
      <c r="F51" s="6" t="n"/>
      <c r="G51" s="7" t="n"/>
      <c r="H51" s="4" t="n"/>
      <c r="I51" s="8" t="n"/>
      <c r="J51" s="8" t="n"/>
      <c r="K51" s="9">
        <f>IF(OR(A51="",I51="",J51=""),"",I51+J51)</f>
        <v/>
      </c>
      <c r="L51" s="8" t="n"/>
      <c r="M51" s="4" t="n"/>
      <c r="N51" s="10">
        <f>IF(OR(A51="",F51="",K51="",L51=""),"",F51*(K51+L51)/12)</f>
        <v/>
      </c>
      <c r="O51" s="10">
        <f>IF(OR(A51="",F51="",K51=""),"",F51*K51/12)</f>
        <v/>
      </c>
      <c r="P51" s="10">
        <f>IF(OR(A51="",N51="",O51=""),"",N51-O51)</f>
        <v/>
      </c>
      <c r="Q51" s="10">
        <f>IF(OR(A51="",R51="",F51=""),"",MAX(0,R51-F51))</f>
        <v/>
      </c>
      <c r="R51" s="10">
        <f>IF(OR(A51="",N51="",M51=""),"",N51*12*M51)</f>
        <v/>
      </c>
      <c r="S51" s="6" t="n"/>
      <c r="T51" s="9">
        <f>IF(OR(A51="",F51="",S51=""),"",IFERROR(F51/S51,0))</f>
        <v/>
      </c>
      <c r="U51" s="6" t="n"/>
      <c r="V51" s="9">
        <f>IF(OR(A51="",N51="",U51=""),"",IFERROR(N51/U51,0))</f>
        <v/>
      </c>
      <c r="W51" s="11">
        <f>IF(OR(A51="",K51=""),"",IF(K51&lt;=0.035,"Prüfen – attraktiv","Zinsangebot vergleichen"))</f>
        <v/>
      </c>
      <c r="X51" s="12" t="n"/>
    </row>
    <row r="52" ht="22" customHeight="1">
      <c r="A52" s="4" t="n"/>
      <c r="B52" s="5" t="n"/>
      <c r="C52" s="5" t="n"/>
      <c r="D52" s="5" t="n"/>
      <c r="E52" s="5" t="n"/>
      <c r="F52" s="6" t="n"/>
      <c r="G52" s="7" t="n"/>
      <c r="H52" s="4" t="n"/>
      <c r="I52" s="8" t="n"/>
      <c r="J52" s="8" t="n"/>
      <c r="K52" s="13">
        <f>IF(OR(A52="",I52="",J52=""),"",I52+J52)</f>
        <v/>
      </c>
      <c r="L52" s="8" t="n"/>
      <c r="M52" s="4" t="n"/>
      <c r="N52" s="14">
        <f>IF(OR(A52="",F52="",K52="",L52=""),"",F52*(K52+L52)/12)</f>
        <v/>
      </c>
      <c r="O52" s="14">
        <f>IF(OR(A52="",F52="",K52=""),"",F52*K52/12)</f>
        <v/>
      </c>
      <c r="P52" s="14">
        <f>IF(OR(A52="",N52="",O52=""),"",N52-O52)</f>
        <v/>
      </c>
      <c r="Q52" s="14">
        <f>IF(OR(A52="",R52="",F52=""),"",MAX(0,R52-F52))</f>
        <v/>
      </c>
      <c r="R52" s="14">
        <f>IF(OR(A52="",N52="",M52=""),"",N52*12*M52)</f>
        <v/>
      </c>
      <c r="S52" s="6" t="n"/>
      <c r="T52" s="13">
        <f>IF(OR(A52="",F52="",S52=""),"",IFERROR(F52/S52,0))</f>
        <v/>
      </c>
      <c r="U52" s="6" t="n"/>
      <c r="V52" s="13">
        <f>IF(OR(A52="",N52="",U52=""),"",IFERROR(N52/U52,0))</f>
        <v/>
      </c>
      <c r="W52" s="15">
        <f>IF(OR(A52="",K52=""),"",IF(K52&lt;=0.035,"Prüfen – attraktiv","Zinsangebot vergleichen"))</f>
        <v/>
      </c>
      <c r="X52" s="12" t="n"/>
    </row>
    <row r="53" ht="22" customHeight="1">
      <c r="A53" s="4" t="n"/>
      <c r="B53" s="5" t="n"/>
      <c r="C53" s="5" t="n"/>
      <c r="D53" s="5" t="n"/>
      <c r="E53" s="5" t="n"/>
      <c r="F53" s="6" t="n"/>
      <c r="G53" s="7" t="n"/>
      <c r="H53" s="4" t="n"/>
      <c r="I53" s="8" t="n"/>
      <c r="J53" s="8" t="n"/>
      <c r="K53" s="9">
        <f>IF(OR(A53="",I53="",J53=""),"",I53+J53)</f>
        <v/>
      </c>
      <c r="L53" s="8" t="n"/>
      <c r="M53" s="4" t="n"/>
      <c r="N53" s="10">
        <f>IF(OR(A53="",F53="",K53="",L53=""),"",F53*(K53+L53)/12)</f>
        <v/>
      </c>
      <c r="O53" s="10">
        <f>IF(OR(A53="",F53="",K53=""),"",F53*K53/12)</f>
        <v/>
      </c>
      <c r="P53" s="10">
        <f>IF(OR(A53="",N53="",O53=""),"",N53-O53)</f>
        <v/>
      </c>
      <c r="Q53" s="10">
        <f>IF(OR(A53="",R53="",F53=""),"",MAX(0,R53-F53))</f>
        <v/>
      </c>
      <c r="R53" s="10">
        <f>IF(OR(A53="",N53="",M53=""),"",N53*12*M53)</f>
        <v/>
      </c>
      <c r="S53" s="6" t="n"/>
      <c r="T53" s="9">
        <f>IF(OR(A53="",F53="",S53=""),"",IFERROR(F53/S53,0))</f>
        <v/>
      </c>
      <c r="U53" s="6" t="n"/>
      <c r="V53" s="9">
        <f>IF(OR(A53="",N53="",U53=""),"",IFERROR(N53/U53,0))</f>
        <v/>
      </c>
      <c r="W53" s="11">
        <f>IF(OR(A53="",K53=""),"",IF(K53&lt;=0.035,"Prüfen – attraktiv","Zinsangebot vergleichen"))</f>
        <v/>
      </c>
      <c r="X53" s="12" t="n"/>
    </row>
    <row r="54" ht="22" customHeight="1">
      <c r="A54" s="4" t="n"/>
      <c r="B54" s="5" t="n"/>
      <c r="C54" s="5" t="n"/>
      <c r="D54" s="5" t="n"/>
      <c r="E54" s="5" t="n"/>
      <c r="F54" s="6" t="n"/>
      <c r="G54" s="7" t="n"/>
      <c r="H54" s="4" t="n"/>
      <c r="I54" s="8" t="n"/>
      <c r="J54" s="8" t="n"/>
      <c r="K54" s="13">
        <f>IF(OR(A54="",I54="",J54=""),"",I54+J54)</f>
        <v/>
      </c>
      <c r="L54" s="8" t="n"/>
      <c r="M54" s="4" t="n"/>
      <c r="N54" s="14">
        <f>IF(OR(A54="",F54="",K54="",L54=""),"",F54*(K54+L54)/12)</f>
        <v/>
      </c>
      <c r="O54" s="14">
        <f>IF(OR(A54="",F54="",K54=""),"",F54*K54/12)</f>
        <v/>
      </c>
      <c r="P54" s="14">
        <f>IF(OR(A54="",N54="",O54=""),"",N54-O54)</f>
        <v/>
      </c>
      <c r="Q54" s="14">
        <f>IF(OR(A54="",R54="",F54=""),"",MAX(0,R54-F54))</f>
        <v/>
      </c>
      <c r="R54" s="14">
        <f>IF(OR(A54="",N54="",M54=""),"",N54*12*M54)</f>
        <v/>
      </c>
      <c r="S54" s="6" t="n"/>
      <c r="T54" s="13">
        <f>IF(OR(A54="",F54="",S54=""),"",IFERROR(F54/S54,0))</f>
        <v/>
      </c>
      <c r="U54" s="6" t="n"/>
      <c r="V54" s="13">
        <f>IF(OR(A54="",N54="",U54=""),"",IFERROR(N54/U54,0))</f>
        <v/>
      </c>
      <c r="W54" s="15">
        <f>IF(OR(A54="",K54=""),"",IF(K54&lt;=0.035,"Prüfen – attraktiv","Zinsangebot vergleichen"))</f>
        <v/>
      </c>
      <c r="X54" s="12" t="n"/>
    </row>
    <row r="55" ht="22" customHeight="1">
      <c r="A55" s="4" t="n"/>
      <c r="B55" s="5" t="n"/>
      <c r="C55" s="5" t="n"/>
      <c r="D55" s="5" t="n"/>
      <c r="E55" s="5" t="n"/>
      <c r="F55" s="6" t="n"/>
      <c r="G55" s="7" t="n"/>
      <c r="H55" s="4" t="n"/>
      <c r="I55" s="8" t="n"/>
      <c r="J55" s="8" t="n"/>
      <c r="K55" s="9">
        <f>IF(OR(A55="",I55="",J55=""),"",I55+J55)</f>
        <v/>
      </c>
      <c r="L55" s="8" t="n"/>
      <c r="M55" s="4" t="n"/>
      <c r="N55" s="10">
        <f>IF(OR(A55="",F55="",K55="",L55=""),"",F55*(K55+L55)/12)</f>
        <v/>
      </c>
      <c r="O55" s="10">
        <f>IF(OR(A55="",F55="",K55=""),"",F55*K55/12)</f>
        <v/>
      </c>
      <c r="P55" s="10">
        <f>IF(OR(A55="",N55="",O55=""),"",N55-O55)</f>
        <v/>
      </c>
      <c r="Q55" s="10">
        <f>IF(OR(A55="",R55="",F55=""),"",MAX(0,R55-F55))</f>
        <v/>
      </c>
      <c r="R55" s="10">
        <f>IF(OR(A55="",N55="",M55=""),"",N55*12*M55)</f>
        <v/>
      </c>
      <c r="S55" s="6" t="n"/>
      <c r="T55" s="9">
        <f>IF(OR(A55="",F55="",S55=""),"",IFERROR(F55/S55,0))</f>
        <v/>
      </c>
      <c r="U55" s="6" t="n"/>
      <c r="V55" s="9">
        <f>IF(OR(A55="",N55="",U55=""),"",IFERROR(N55/U55,0))</f>
        <v/>
      </c>
      <c r="W55" s="11">
        <f>IF(OR(A55="",K55=""),"",IF(K55&lt;=0.035,"Prüfen – attraktiv","Zinsangebot vergleichen"))</f>
        <v/>
      </c>
      <c r="X55" s="12" t="n"/>
    </row>
    <row r="56" ht="22" customHeight="1">
      <c r="A56" s="4" t="n"/>
      <c r="B56" s="5" t="n"/>
      <c r="C56" s="5" t="n"/>
      <c r="D56" s="5" t="n"/>
      <c r="E56" s="5" t="n"/>
      <c r="F56" s="6" t="n"/>
      <c r="G56" s="7" t="n"/>
      <c r="H56" s="4" t="n"/>
      <c r="I56" s="8" t="n"/>
      <c r="J56" s="8" t="n"/>
      <c r="K56" s="13">
        <f>IF(OR(A56="",I56="",J56=""),"",I56+J56)</f>
        <v/>
      </c>
      <c r="L56" s="8" t="n"/>
      <c r="M56" s="4" t="n"/>
      <c r="N56" s="14">
        <f>IF(OR(A56="",F56="",K56="",L56=""),"",F56*(K56+L56)/12)</f>
        <v/>
      </c>
      <c r="O56" s="14">
        <f>IF(OR(A56="",F56="",K56=""),"",F56*K56/12)</f>
        <v/>
      </c>
      <c r="P56" s="14">
        <f>IF(OR(A56="",N56="",O56=""),"",N56-O56)</f>
        <v/>
      </c>
      <c r="Q56" s="14">
        <f>IF(OR(A56="",R56="",F56=""),"",MAX(0,R56-F56))</f>
        <v/>
      </c>
      <c r="R56" s="14">
        <f>IF(OR(A56="",N56="",M56=""),"",N56*12*M56)</f>
        <v/>
      </c>
      <c r="S56" s="6" t="n"/>
      <c r="T56" s="13">
        <f>IF(OR(A56="",F56="",S56=""),"",IFERROR(F56/S56,0))</f>
        <v/>
      </c>
      <c r="U56" s="6" t="n"/>
      <c r="V56" s="13">
        <f>IF(OR(A56="",N56="",U56=""),"",IFERROR(N56/U56,0))</f>
        <v/>
      </c>
      <c r="W56" s="15">
        <f>IF(OR(A56="",K56=""),"",IF(K56&lt;=0.035,"Prüfen – attraktiv","Zinsangebot vergleichen"))</f>
        <v/>
      </c>
      <c r="X56" s="12" t="n"/>
    </row>
    <row r="57" ht="22" customHeight="1">
      <c r="A57" s="4" t="n"/>
      <c r="B57" s="5" t="n"/>
      <c r="C57" s="5" t="n"/>
      <c r="D57" s="5" t="n"/>
      <c r="E57" s="5" t="n"/>
      <c r="F57" s="6" t="n"/>
      <c r="G57" s="7" t="n"/>
      <c r="H57" s="4" t="n"/>
      <c r="I57" s="8" t="n"/>
      <c r="J57" s="8" t="n"/>
      <c r="K57" s="9">
        <f>IF(OR(A57="",I57="",J57=""),"",I57+J57)</f>
        <v/>
      </c>
      <c r="L57" s="8" t="n"/>
      <c r="M57" s="4" t="n"/>
      <c r="N57" s="10">
        <f>IF(OR(A57="",F57="",K57="",L57=""),"",F57*(K57+L57)/12)</f>
        <v/>
      </c>
      <c r="O57" s="10">
        <f>IF(OR(A57="",F57="",K57=""),"",F57*K57/12)</f>
        <v/>
      </c>
      <c r="P57" s="10">
        <f>IF(OR(A57="",N57="",O57=""),"",N57-O57)</f>
        <v/>
      </c>
      <c r="Q57" s="10">
        <f>IF(OR(A57="",R57="",F57=""),"",MAX(0,R57-F57))</f>
        <v/>
      </c>
      <c r="R57" s="10">
        <f>IF(OR(A57="",N57="",M57=""),"",N57*12*M57)</f>
        <v/>
      </c>
      <c r="S57" s="6" t="n"/>
      <c r="T57" s="9">
        <f>IF(OR(A57="",F57="",S57=""),"",IFERROR(F57/S57,0))</f>
        <v/>
      </c>
      <c r="U57" s="6" t="n"/>
      <c r="V57" s="9">
        <f>IF(OR(A57="",N57="",U57=""),"",IFERROR(N57/U57,0))</f>
        <v/>
      </c>
      <c r="W57" s="11">
        <f>IF(OR(A57="",K57=""),"",IF(K57&lt;=0.035,"Prüfen – attraktiv","Zinsangebot vergleichen"))</f>
        <v/>
      </c>
      <c r="X57" s="12" t="n"/>
    </row>
    <row r="58" ht="22" customHeight="1">
      <c r="A58" s="4" t="n"/>
      <c r="B58" s="5" t="n"/>
      <c r="C58" s="5" t="n"/>
      <c r="D58" s="5" t="n"/>
      <c r="E58" s="5" t="n"/>
      <c r="F58" s="6" t="n"/>
      <c r="G58" s="7" t="n"/>
      <c r="H58" s="4" t="n"/>
      <c r="I58" s="8" t="n"/>
      <c r="J58" s="8" t="n"/>
      <c r="K58" s="13">
        <f>IF(OR(A58="",I58="",J58=""),"",I58+J58)</f>
        <v/>
      </c>
      <c r="L58" s="8" t="n"/>
      <c r="M58" s="4" t="n"/>
      <c r="N58" s="14">
        <f>IF(OR(A58="",F58="",K58="",L58=""),"",F58*(K58+L58)/12)</f>
        <v/>
      </c>
      <c r="O58" s="14">
        <f>IF(OR(A58="",F58="",K58=""),"",F58*K58/12)</f>
        <v/>
      </c>
      <c r="P58" s="14">
        <f>IF(OR(A58="",N58="",O58=""),"",N58-O58)</f>
        <v/>
      </c>
      <c r="Q58" s="14">
        <f>IF(OR(A58="",R58="",F58=""),"",MAX(0,R58-F58))</f>
        <v/>
      </c>
      <c r="R58" s="14">
        <f>IF(OR(A58="",N58="",M58=""),"",N58*12*M58)</f>
        <v/>
      </c>
      <c r="S58" s="6" t="n"/>
      <c r="T58" s="13">
        <f>IF(OR(A58="",F58="",S58=""),"",IFERROR(F58/S58,0))</f>
        <v/>
      </c>
      <c r="U58" s="6" t="n"/>
      <c r="V58" s="13">
        <f>IF(OR(A58="",N58="",U58=""),"",IFERROR(N58/U58,0))</f>
        <v/>
      </c>
      <c r="W58" s="15">
        <f>IF(OR(A58="",K58=""),"",IF(K58&lt;=0.035,"Prüfen – attraktiv","Zinsangebot vergleichen"))</f>
        <v/>
      </c>
      <c r="X58" s="12" t="n"/>
    </row>
    <row r="59" ht="22" customHeight="1">
      <c r="A59" s="4" t="n"/>
      <c r="B59" s="5" t="n"/>
      <c r="C59" s="5" t="n"/>
      <c r="D59" s="5" t="n"/>
      <c r="E59" s="5" t="n"/>
      <c r="F59" s="6" t="n"/>
      <c r="G59" s="7" t="n"/>
      <c r="H59" s="4" t="n"/>
      <c r="I59" s="8" t="n"/>
      <c r="J59" s="8" t="n"/>
      <c r="K59" s="9">
        <f>IF(OR(A59="",I59="",J59=""),"",I59+J59)</f>
        <v/>
      </c>
      <c r="L59" s="8" t="n"/>
      <c r="M59" s="4" t="n"/>
      <c r="N59" s="10">
        <f>IF(OR(A59="",F59="",K59="",L59=""),"",F59*(K59+L59)/12)</f>
        <v/>
      </c>
      <c r="O59" s="10">
        <f>IF(OR(A59="",F59="",K59=""),"",F59*K59/12)</f>
        <v/>
      </c>
      <c r="P59" s="10">
        <f>IF(OR(A59="",N59="",O59=""),"",N59-O59)</f>
        <v/>
      </c>
      <c r="Q59" s="10">
        <f>IF(OR(A59="",R59="",F59=""),"",MAX(0,R59-F59))</f>
        <v/>
      </c>
      <c r="R59" s="10">
        <f>IF(OR(A59="",N59="",M59=""),"",N59*12*M59)</f>
        <v/>
      </c>
      <c r="S59" s="6" t="n"/>
      <c r="T59" s="9">
        <f>IF(OR(A59="",F59="",S59=""),"",IFERROR(F59/S59,0))</f>
        <v/>
      </c>
      <c r="U59" s="6" t="n"/>
      <c r="V59" s="9">
        <f>IF(OR(A59="",N59="",U59=""),"",IFERROR(N59/U59,0))</f>
        <v/>
      </c>
      <c r="W59" s="11">
        <f>IF(OR(A59="",K59=""),"",IF(K59&lt;=0.035,"Prüfen – attraktiv","Zinsangebot vergleichen"))</f>
        <v/>
      </c>
      <c r="X59" s="12" t="n"/>
    </row>
    <row r="60" ht="22" customHeight="1">
      <c r="A60" s="4" t="n"/>
      <c r="B60" s="5" t="n"/>
      <c r="C60" s="5" t="n"/>
      <c r="D60" s="5" t="n"/>
      <c r="E60" s="5" t="n"/>
      <c r="F60" s="6" t="n"/>
      <c r="G60" s="7" t="n"/>
      <c r="H60" s="4" t="n"/>
      <c r="I60" s="8" t="n"/>
      <c r="J60" s="8" t="n"/>
      <c r="K60" s="13">
        <f>IF(OR(A60="",I60="",J60=""),"",I60+J60)</f>
        <v/>
      </c>
      <c r="L60" s="8" t="n"/>
      <c r="M60" s="4" t="n"/>
      <c r="N60" s="14">
        <f>IF(OR(A60="",F60="",K60="",L60=""),"",F60*(K60+L60)/12)</f>
        <v/>
      </c>
      <c r="O60" s="14">
        <f>IF(OR(A60="",F60="",K60=""),"",F60*K60/12)</f>
        <v/>
      </c>
      <c r="P60" s="14">
        <f>IF(OR(A60="",N60="",O60=""),"",N60-O60)</f>
        <v/>
      </c>
      <c r="Q60" s="14">
        <f>IF(OR(A60="",R60="",F60=""),"",MAX(0,R60-F60))</f>
        <v/>
      </c>
      <c r="R60" s="14">
        <f>IF(OR(A60="",N60="",M60=""),"",N60*12*M60)</f>
        <v/>
      </c>
      <c r="S60" s="6" t="n"/>
      <c r="T60" s="13">
        <f>IF(OR(A60="",F60="",S60=""),"",IFERROR(F60/S60,0))</f>
        <v/>
      </c>
      <c r="U60" s="6" t="n"/>
      <c r="V60" s="13">
        <f>IF(OR(A60="",N60="",U60=""),"",IFERROR(N60/U60,0))</f>
        <v/>
      </c>
      <c r="W60" s="15">
        <f>IF(OR(A60="",K60=""),"",IF(K60&lt;=0.035,"Prüfen – attraktiv","Zinsangebot vergleichen"))</f>
        <v/>
      </c>
      <c r="X60" s="12" t="n"/>
    </row>
    <row r="61" ht="22" customHeight="1">
      <c r="A61" s="4" t="n"/>
      <c r="B61" s="5" t="n"/>
      <c r="C61" s="5" t="n"/>
      <c r="D61" s="5" t="n"/>
      <c r="E61" s="5" t="n"/>
      <c r="F61" s="6" t="n"/>
      <c r="G61" s="7" t="n"/>
      <c r="H61" s="4" t="n"/>
      <c r="I61" s="8" t="n"/>
      <c r="J61" s="8" t="n"/>
      <c r="K61" s="9">
        <f>IF(OR(A61="",I61="",J61=""),"",I61+J61)</f>
        <v/>
      </c>
      <c r="L61" s="8" t="n"/>
      <c r="M61" s="4" t="n"/>
      <c r="N61" s="10">
        <f>IF(OR(A61="",F61="",K61="",L61=""),"",F61*(K61+L61)/12)</f>
        <v/>
      </c>
      <c r="O61" s="10">
        <f>IF(OR(A61="",F61="",K61=""),"",F61*K61/12)</f>
        <v/>
      </c>
      <c r="P61" s="10">
        <f>IF(OR(A61="",N61="",O61=""),"",N61-O61)</f>
        <v/>
      </c>
      <c r="Q61" s="10">
        <f>IF(OR(A61="",R61="",F61=""),"",MAX(0,R61-F61))</f>
        <v/>
      </c>
      <c r="R61" s="10">
        <f>IF(OR(A61="",N61="",M61=""),"",N61*12*M61)</f>
        <v/>
      </c>
      <c r="S61" s="6" t="n"/>
      <c r="T61" s="9">
        <f>IF(OR(A61="",F61="",S61=""),"",IFERROR(F61/S61,0))</f>
        <v/>
      </c>
      <c r="U61" s="6" t="n"/>
      <c r="V61" s="9">
        <f>IF(OR(A61="",N61="",U61=""),"",IFERROR(N61/U61,0))</f>
        <v/>
      </c>
      <c r="W61" s="11">
        <f>IF(OR(A61="",K61=""),"",IF(K61&lt;=0.035,"Prüfen – attraktiv","Zinsangebot vergleichen"))</f>
        <v/>
      </c>
      <c r="X61" s="12" t="n"/>
    </row>
    <row r="62" ht="22" customHeight="1">
      <c r="A62" s="4" t="n"/>
      <c r="B62" s="5" t="n"/>
      <c r="C62" s="5" t="n"/>
      <c r="D62" s="5" t="n"/>
      <c r="E62" s="5" t="n"/>
      <c r="F62" s="6" t="n"/>
      <c r="G62" s="7" t="n"/>
      <c r="H62" s="4" t="n"/>
      <c r="I62" s="8" t="n"/>
      <c r="J62" s="8" t="n"/>
      <c r="K62" s="13">
        <f>IF(OR(A62="",I62="",J62=""),"",I62+J62)</f>
        <v/>
      </c>
      <c r="L62" s="8" t="n"/>
      <c r="M62" s="4" t="n"/>
      <c r="N62" s="14">
        <f>IF(OR(A62="",F62="",K62="",L62=""),"",F62*(K62+L62)/12)</f>
        <v/>
      </c>
      <c r="O62" s="14">
        <f>IF(OR(A62="",F62="",K62=""),"",F62*K62/12)</f>
        <v/>
      </c>
      <c r="P62" s="14">
        <f>IF(OR(A62="",N62="",O62=""),"",N62-O62)</f>
        <v/>
      </c>
      <c r="Q62" s="14">
        <f>IF(OR(A62="",R62="",F62=""),"",MAX(0,R62-F62))</f>
        <v/>
      </c>
      <c r="R62" s="14">
        <f>IF(OR(A62="",N62="",M62=""),"",N62*12*M62)</f>
        <v/>
      </c>
      <c r="S62" s="6" t="n"/>
      <c r="T62" s="13">
        <f>IF(OR(A62="",F62="",S62=""),"",IFERROR(F62/S62,0))</f>
        <v/>
      </c>
      <c r="U62" s="6" t="n"/>
      <c r="V62" s="13">
        <f>IF(OR(A62="",N62="",U62=""),"",IFERROR(N62/U62,0))</f>
        <v/>
      </c>
      <c r="W62" s="15">
        <f>IF(OR(A62="",K62=""),"",IF(K62&lt;=0.035,"Prüfen – attraktiv","Zinsangebot vergleichen"))</f>
        <v/>
      </c>
      <c r="X62" s="12" t="n"/>
    </row>
    <row r="63" ht="22" customHeight="1">
      <c r="A63" s="4" t="n"/>
      <c r="B63" s="5" t="n"/>
      <c r="C63" s="5" t="n"/>
      <c r="D63" s="5" t="n"/>
      <c r="E63" s="5" t="n"/>
      <c r="F63" s="6" t="n"/>
      <c r="G63" s="7" t="n"/>
      <c r="H63" s="4" t="n"/>
      <c r="I63" s="8" t="n"/>
      <c r="J63" s="8" t="n"/>
      <c r="K63" s="9">
        <f>IF(OR(A63="",I63="",J63=""),"",I63+J63)</f>
        <v/>
      </c>
      <c r="L63" s="8" t="n"/>
      <c r="M63" s="4" t="n"/>
      <c r="N63" s="10">
        <f>IF(OR(A63="",F63="",K63="",L63=""),"",F63*(K63+L63)/12)</f>
        <v/>
      </c>
      <c r="O63" s="10">
        <f>IF(OR(A63="",F63="",K63=""),"",F63*K63/12)</f>
        <v/>
      </c>
      <c r="P63" s="10">
        <f>IF(OR(A63="",N63="",O63=""),"",N63-O63)</f>
        <v/>
      </c>
      <c r="Q63" s="10">
        <f>IF(OR(A63="",R63="",F63=""),"",MAX(0,R63-F63))</f>
        <v/>
      </c>
      <c r="R63" s="10">
        <f>IF(OR(A63="",N63="",M63=""),"",N63*12*M63)</f>
        <v/>
      </c>
      <c r="S63" s="6" t="n"/>
      <c r="T63" s="9">
        <f>IF(OR(A63="",F63="",S63=""),"",IFERROR(F63/S63,0))</f>
        <v/>
      </c>
      <c r="U63" s="6" t="n"/>
      <c r="V63" s="9">
        <f>IF(OR(A63="",N63="",U63=""),"",IFERROR(N63/U63,0))</f>
        <v/>
      </c>
      <c r="W63" s="11">
        <f>IF(OR(A63="",K63=""),"",IF(K63&lt;=0.035,"Prüfen – attraktiv","Zinsangebot vergleichen"))</f>
        <v/>
      </c>
      <c r="X63" s="12" t="n"/>
    </row>
    <row r="64" ht="22" customHeight="1">
      <c r="A64" s="4" t="n"/>
      <c r="B64" s="5" t="n"/>
      <c r="C64" s="5" t="n"/>
      <c r="D64" s="5" t="n"/>
      <c r="E64" s="5" t="n"/>
      <c r="F64" s="6" t="n"/>
      <c r="G64" s="7" t="n"/>
      <c r="H64" s="4" t="n"/>
      <c r="I64" s="8" t="n"/>
      <c r="J64" s="8" t="n"/>
      <c r="K64" s="13">
        <f>IF(OR(A64="",I64="",J64=""),"",I64+J64)</f>
        <v/>
      </c>
      <c r="L64" s="8" t="n"/>
      <c r="M64" s="4" t="n"/>
      <c r="N64" s="14">
        <f>IF(OR(A64="",F64="",K64="",L64=""),"",F64*(K64+L64)/12)</f>
        <v/>
      </c>
      <c r="O64" s="14">
        <f>IF(OR(A64="",F64="",K64=""),"",F64*K64/12)</f>
        <v/>
      </c>
      <c r="P64" s="14">
        <f>IF(OR(A64="",N64="",O64=""),"",N64-O64)</f>
        <v/>
      </c>
      <c r="Q64" s="14">
        <f>IF(OR(A64="",R64="",F64=""),"",MAX(0,R64-F64))</f>
        <v/>
      </c>
      <c r="R64" s="14">
        <f>IF(OR(A64="",N64="",M64=""),"",N64*12*M64)</f>
        <v/>
      </c>
      <c r="S64" s="6" t="n"/>
      <c r="T64" s="13">
        <f>IF(OR(A64="",F64="",S64=""),"",IFERROR(F64/S64,0))</f>
        <v/>
      </c>
      <c r="U64" s="6" t="n"/>
      <c r="V64" s="13">
        <f>IF(OR(A64="",N64="",U64=""),"",IFERROR(N64/U64,0))</f>
        <v/>
      </c>
      <c r="W64" s="15">
        <f>IF(OR(A64="",K64=""),"",IF(K64&lt;=0.035,"Prüfen – attraktiv","Zinsangebot vergleichen"))</f>
        <v/>
      </c>
      <c r="X64" s="12" t="n"/>
    </row>
    <row r="65" ht="22" customHeight="1">
      <c r="A65" s="4" t="n"/>
      <c r="B65" s="5" t="n"/>
      <c r="C65" s="5" t="n"/>
      <c r="D65" s="5" t="n"/>
      <c r="E65" s="5" t="n"/>
      <c r="F65" s="6" t="n"/>
      <c r="G65" s="7" t="n"/>
      <c r="H65" s="4" t="n"/>
      <c r="I65" s="8" t="n"/>
      <c r="J65" s="8" t="n"/>
      <c r="K65" s="9">
        <f>IF(OR(A65="",I65="",J65=""),"",I65+J65)</f>
        <v/>
      </c>
      <c r="L65" s="8" t="n"/>
      <c r="M65" s="4" t="n"/>
      <c r="N65" s="10">
        <f>IF(OR(A65="",F65="",K65="",L65=""),"",F65*(K65+L65)/12)</f>
        <v/>
      </c>
      <c r="O65" s="10">
        <f>IF(OR(A65="",F65="",K65=""),"",F65*K65/12)</f>
        <v/>
      </c>
      <c r="P65" s="10">
        <f>IF(OR(A65="",N65="",O65=""),"",N65-O65)</f>
        <v/>
      </c>
      <c r="Q65" s="10">
        <f>IF(OR(A65="",R65="",F65=""),"",MAX(0,R65-F65))</f>
        <v/>
      </c>
      <c r="R65" s="10">
        <f>IF(OR(A65="",N65="",M65=""),"",N65*12*M65)</f>
        <v/>
      </c>
      <c r="S65" s="6" t="n"/>
      <c r="T65" s="9">
        <f>IF(OR(A65="",F65="",S65=""),"",IFERROR(F65/S65,0))</f>
        <v/>
      </c>
      <c r="U65" s="6" t="n"/>
      <c r="V65" s="9">
        <f>IF(OR(A65="",N65="",U65=""),"",IFERROR(N65/U65,0))</f>
        <v/>
      </c>
      <c r="W65" s="11">
        <f>IF(OR(A65="",K65=""),"",IF(K65&lt;=0.035,"Prüfen – attraktiv","Zinsangebot vergleichen"))</f>
        <v/>
      </c>
      <c r="X65" s="12" t="n"/>
    </row>
    <row r="66" ht="22" customHeight="1">
      <c r="A66" s="4" t="n"/>
      <c r="B66" s="5" t="n"/>
      <c r="C66" s="5" t="n"/>
      <c r="D66" s="5" t="n"/>
      <c r="E66" s="5" t="n"/>
      <c r="F66" s="6" t="n"/>
      <c r="G66" s="7" t="n"/>
      <c r="H66" s="4" t="n"/>
      <c r="I66" s="8" t="n"/>
      <c r="J66" s="8" t="n"/>
      <c r="K66" s="13">
        <f>IF(OR(A66="",I66="",J66=""),"",I66+J66)</f>
        <v/>
      </c>
      <c r="L66" s="8" t="n"/>
      <c r="M66" s="4" t="n"/>
      <c r="N66" s="14">
        <f>IF(OR(A66="",F66="",K66="",L66=""),"",F66*(K66+L66)/12)</f>
        <v/>
      </c>
      <c r="O66" s="14">
        <f>IF(OR(A66="",F66="",K66=""),"",F66*K66/12)</f>
        <v/>
      </c>
      <c r="P66" s="14">
        <f>IF(OR(A66="",N66="",O66=""),"",N66-O66)</f>
        <v/>
      </c>
      <c r="Q66" s="14">
        <f>IF(OR(A66="",R66="",F66=""),"",MAX(0,R66-F66))</f>
        <v/>
      </c>
      <c r="R66" s="14">
        <f>IF(OR(A66="",N66="",M66=""),"",N66*12*M66)</f>
        <v/>
      </c>
      <c r="S66" s="6" t="n"/>
      <c r="T66" s="13">
        <f>IF(OR(A66="",F66="",S66=""),"",IFERROR(F66/S66,0))</f>
        <v/>
      </c>
      <c r="U66" s="6" t="n"/>
      <c r="V66" s="13">
        <f>IF(OR(A66="",N66="",U66=""),"",IFERROR(N66/U66,0))</f>
        <v/>
      </c>
      <c r="W66" s="15">
        <f>IF(OR(A66="",K66=""),"",IF(K66&lt;=0.035,"Prüfen – attraktiv","Zinsangebot vergleichen"))</f>
        <v/>
      </c>
      <c r="X66" s="12" t="n"/>
    </row>
    <row r="67" ht="22" customHeight="1">
      <c r="A67" s="4" t="n"/>
      <c r="B67" s="5" t="n"/>
      <c r="C67" s="5" t="n"/>
      <c r="D67" s="5" t="n"/>
      <c r="E67" s="5" t="n"/>
      <c r="F67" s="6" t="n"/>
      <c r="G67" s="7" t="n"/>
      <c r="H67" s="4" t="n"/>
      <c r="I67" s="8" t="n"/>
      <c r="J67" s="8" t="n"/>
      <c r="K67" s="9">
        <f>IF(OR(A67="",I67="",J67=""),"",I67+J67)</f>
        <v/>
      </c>
      <c r="L67" s="8" t="n"/>
      <c r="M67" s="4" t="n"/>
      <c r="N67" s="10">
        <f>IF(OR(A67="",F67="",K67="",L67=""),"",F67*(K67+L67)/12)</f>
        <v/>
      </c>
      <c r="O67" s="10">
        <f>IF(OR(A67="",F67="",K67=""),"",F67*K67/12)</f>
        <v/>
      </c>
      <c r="P67" s="10">
        <f>IF(OR(A67="",N67="",O67=""),"",N67-O67)</f>
        <v/>
      </c>
      <c r="Q67" s="10">
        <f>IF(OR(A67="",R67="",F67=""),"",MAX(0,R67-F67))</f>
        <v/>
      </c>
      <c r="R67" s="10">
        <f>IF(OR(A67="",N67="",M67=""),"",N67*12*M67)</f>
        <v/>
      </c>
      <c r="S67" s="6" t="n"/>
      <c r="T67" s="9">
        <f>IF(OR(A67="",F67="",S67=""),"",IFERROR(F67/S67,0))</f>
        <v/>
      </c>
      <c r="U67" s="6" t="n"/>
      <c r="V67" s="9">
        <f>IF(OR(A67="",N67="",U67=""),"",IFERROR(N67/U67,0))</f>
        <v/>
      </c>
      <c r="W67" s="11">
        <f>IF(OR(A67="",K67=""),"",IF(K67&lt;=0.035,"Prüfen – attraktiv","Zinsangebot vergleichen"))</f>
        <v/>
      </c>
      <c r="X67" s="12" t="n"/>
    </row>
    <row r="68" ht="22" customHeight="1">
      <c r="A68" s="4" t="n"/>
      <c r="B68" s="5" t="n"/>
      <c r="C68" s="5" t="n"/>
      <c r="D68" s="5" t="n"/>
      <c r="E68" s="5" t="n"/>
      <c r="F68" s="6" t="n"/>
      <c r="G68" s="7" t="n"/>
      <c r="H68" s="4" t="n"/>
      <c r="I68" s="8" t="n"/>
      <c r="J68" s="8" t="n"/>
      <c r="K68" s="13">
        <f>IF(OR(A68="",I68="",J68=""),"",I68+J68)</f>
        <v/>
      </c>
      <c r="L68" s="8" t="n"/>
      <c r="M68" s="4" t="n"/>
      <c r="N68" s="14">
        <f>IF(OR(A68="",F68="",K68="",L68=""),"",F68*(K68+L68)/12)</f>
        <v/>
      </c>
      <c r="O68" s="14">
        <f>IF(OR(A68="",F68="",K68=""),"",F68*K68/12)</f>
        <v/>
      </c>
      <c r="P68" s="14">
        <f>IF(OR(A68="",N68="",O68=""),"",N68-O68)</f>
        <v/>
      </c>
      <c r="Q68" s="14">
        <f>IF(OR(A68="",R68="",F68=""),"",MAX(0,R68-F68))</f>
        <v/>
      </c>
      <c r="R68" s="14">
        <f>IF(OR(A68="",N68="",M68=""),"",N68*12*M68)</f>
        <v/>
      </c>
      <c r="S68" s="6" t="n"/>
      <c r="T68" s="13">
        <f>IF(OR(A68="",F68="",S68=""),"",IFERROR(F68/S68,0))</f>
        <v/>
      </c>
      <c r="U68" s="6" t="n"/>
      <c r="V68" s="13">
        <f>IF(OR(A68="",N68="",U68=""),"",IFERROR(N68/U68,0))</f>
        <v/>
      </c>
      <c r="W68" s="15">
        <f>IF(OR(A68="",K68=""),"",IF(K68&lt;=0.035,"Prüfen – attraktiv","Zinsangebot vergleichen"))</f>
        <v/>
      </c>
      <c r="X68" s="12" t="n"/>
    </row>
    <row r="69" ht="22" customHeight="1">
      <c r="A69" s="4" t="n"/>
      <c r="B69" s="5" t="n"/>
      <c r="C69" s="5" t="n"/>
      <c r="D69" s="5" t="n"/>
      <c r="E69" s="5" t="n"/>
      <c r="F69" s="6" t="n"/>
      <c r="G69" s="7" t="n"/>
      <c r="H69" s="4" t="n"/>
      <c r="I69" s="8" t="n"/>
      <c r="J69" s="8" t="n"/>
      <c r="K69" s="9">
        <f>IF(OR(A69="",I69="",J69=""),"",I69+J69)</f>
        <v/>
      </c>
      <c r="L69" s="8" t="n"/>
      <c r="M69" s="4" t="n"/>
      <c r="N69" s="10">
        <f>IF(OR(A69="",F69="",K69="",L69=""),"",F69*(K69+L69)/12)</f>
        <v/>
      </c>
      <c r="O69" s="10">
        <f>IF(OR(A69="",F69="",K69=""),"",F69*K69/12)</f>
        <v/>
      </c>
      <c r="P69" s="10">
        <f>IF(OR(A69="",N69="",O69=""),"",N69-O69)</f>
        <v/>
      </c>
      <c r="Q69" s="10">
        <f>IF(OR(A69="",R69="",F69=""),"",MAX(0,R69-F69))</f>
        <v/>
      </c>
      <c r="R69" s="10">
        <f>IF(OR(A69="",N69="",M69=""),"",N69*12*M69)</f>
        <v/>
      </c>
      <c r="S69" s="6" t="n"/>
      <c r="T69" s="9">
        <f>IF(OR(A69="",F69="",S69=""),"",IFERROR(F69/S69,0))</f>
        <v/>
      </c>
      <c r="U69" s="6" t="n"/>
      <c r="V69" s="9">
        <f>IF(OR(A69="",N69="",U69=""),"",IFERROR(N69/U69,0))</f>
        <v/>
      </c>
      <c r="W69" s="11">
        <f>IF(OR(A69="",K69=""),"",IF(K69&lt;=0.035,"Prüfen – attraktiv","Zinsangebot vergleichen"))</f>
        <v/>
      </c>
      <c r="X69" s="12" t="n"/>
    </row>
    <row r="70" ht="22" customHeight="1">
      <c r="A70" s="4" t="n"/>
      <c r="B70" s="5" t="n"/>
      <c r="C70" s="5" t="n"/>
      <c r="D70" s="5" t="n"/>
      <c r="E70" s="5" t="n"/>
      <c r="F70" s="6" t="n"/>
      <c r="G70" s="7" t="n"/>
      <c r="H70" s="4" t="n"/>
      <c r="I70" s="8" t="n"/>
      <c r="J70" s="8" t="n"/>
      <c r="K70" s="13">
        <f>IF(OR(A70="",I70="",J70=""),"",I70+J70)</f>
        <v/>
      </c>
      <c r="L70" s="8" t="n"/>
      <c r="M70" s="4" t="n"/>
      <c r="N70" s="14">
        <f>IF(OR(A70="",F70="",K70="",L70=""),"",F70*(K70+L70)/12)</f>
        <v/>
      </c>
      <c r="O70" s="14">
        <f>IF(OR(A70="",F70="",K70=""),"",F70*K70/12)</f>
        <v/>
      </c>
      <c r="P70" s="14">
        <f>IF(OR(A70="",N70="",O70=""),"",N70-O70)</f>
        <v/>
      </c>
      <c r="Q70" s="14">
        <f>IF(OR(A70="",R70="",F70=""),"",MAX(0,R70-F70))</f>
        <v/>
      </c>
      <c r="R70" s="14">
        <f>IF(OR(A70="",N70="",M70=""),"",N70*12*M70)</f>
        <v/>
      </c>
      <c r="S70" s="6" t="n"/>
      <c r="T70" s="13">
        <f>IF(OR(A70="",F70="",S70=""),"",IFERROR(F70/S70,0))</f>
        <v/>
      </c>
      <c r="U70" s="6" t="n"/>
      <c r="V70" s="13">
        <f>IF(OR(A70="",N70="",U70=""),"",IFERROR(N70/U70,0))</f>
        <v/>
      </c>
      <c r="W70" s="15">
        <f>IF(OR(A70="",K70=""),"",IF(K70&lt;=0.035,"Prüfen – attraktiv","Zinsangebot vergleichen"))</f>
        <v/>
      </c>
      <c r="X70" s="12" t="n"/>
    </row>
    <row r="71" ht="22" customHeight="1">
      <c r="A71" s="4" t="n"/>
      <c r="B71" s="5" t="n"/>
      <c r="C71" s="5" t="n"/>
      <c r="D71" s="5" t="n"/>
      <c r="E71" s="5" t="n"/>
      <c r="F71" s="6" t="n"/>
      <c r="G71" s="7" t="n"/>
      <c r="H71" s="4" t="n"/>
      <c r="I71" s="8" t="n"/>
      <c r="J71" s="8" t="n"/>
      <c r="K71" s="9">
        <f>IF(OR(A71="",I71="",J71=""),"",I71+J71)</f>
        <v/>
      </c>
      <c r="L71" s="8" t="n"/>
      <c r="M71" s="4" t="n"/>
      <c r="N71" s="10">
        <f>IF(OR(A71="",F71="",K71="",L71=""),"",F71*(K71+L71)/12)</f>
        <v/>
      </c>
      <c r="O71" s="10">
        <f>IF(OR(A71="",F71="",K71=""),"",F71*K71/12)</f>
        <v/>
      </c>
      <c r="P71" s="10">
        <f>IF(OR(A71="",N71="",O71=""),"",N71-O71)</f>
        <v/>
      </c>
      <c r="Q71" s="10">
        <f>IF(OR(A71="",R71="",F71=""),"",MAX(0,R71-F71))</f>
        <v/>
      </c>
      <c r="R71" s="10">
        <f>IF(OR(A71="",N71="",M71=""),"",N71*12*M71)</f>
        <v/>
      </c>
      <c r="S71" s="6" t="n"/>
      <c r="T71" s="9">
        <f>IF(OR(A71="",F71="",S71=""),"",IFERROR(F71/S71,0))</f>
        <v/>
      </c>
      <c r="U71" s="6" t="n"/>
      <c r="V71" s="9">
        <f>IF(OR(A71="",N71="",U71=""),"",IFERROR(N71/U71,0))</f>
        <v/>
      </c>
      <c r="W71" s="11">
        <f>IF(OR(A71="",K71=""),"",IF(K71&lt;=0.035,"Prüfen – attraktiv","Zinsangebot vergleichen"))</f>
        <v/>
      </c>
      <c r="X71" s="12" t="n"/>
    </row>
    <row r="72" ht="22" customHeight="1">
      <c r="A72" s="4" t="n"/>
      <c r="B72" s="5" t="n"/>
      <c r="C72" s="5" t="n"/>
      <c r="D72" s="5" t="n"/>
      <c r="E72" s="5" t="n"/>
      <c r="F72" s="6" t="n"/>
      <c r="G72" s="7" t="n"/>
      <c r="H72" s="4" t="n"/>
      <c r="I72" s="8" t="n"/>
      <c r="J72" s="8" t="n"/>
      <c r="K72" s="13">
        <f>IF(OR(A72="",I72="",J72=""),"",I72+J72)</f>
        <v/>
      </c>
      <c r="L72" s="8" t="n"/>
      <c r="M72" s="4" t="n"/>
      <c r="N72" s="14">
        <f>IF(OR(A72="",F72="",K72="",L72=""),"",F72*(K72+L72)/12)</f>
        <v/>
      </c>
      <c r="O72" s="14">
        <f>IF(OR(A72="",F72="",K72=""),"",F72*K72/12)</f>
        <v/>
      </c>
      <c r="P72" s="14">
        <f>IF(OR(A72="",N72="",O72=""),"",N72-O72)</f>
        <v/>
      </c>
      <c r="Q72" s="14">
        <f>IF(OR(A72="",R72="",F72=""),"",MAX(0,R72-F72))</f>
        <v/>
      </c>
      <c r="R72" s="14">
        <f>IF(OR(A72="",N72="",M72=""),"",N72*12*M72)</f>
        <v/>
      </c>
      <c r="S72" s="6" t="n"/>
      <c r="T72" s="13">
        <f>IF(OR(A72="",F72="",S72=""),"",IFERROR(F72/S72,0))</f>
        <v/>
      </c>
      <c r="U72" s="6" t="n"/>
      <c r="V72" s="13">
        <f>IF(OR(A72="",N72="",U72=""),"",IFERROR(N72/U72,0))</f>
        <v/>
      </c>
      <c r="W72" s="15">
        <f>IF(OR(A72="",K72=""),"",IF(K72&lt;=0.035,"Prüfen – attraktiv","Zinsangebot vergleichen"))</f>
        <v/>
      </c>
      <c r="X72" s="12" t="n"/>
    </row>
    <row r="73" ht="22" customHeight="1">
      <c r="A73" s="4" t="n"/>
      <c r="B73" s="5" t="n"/>
      <c r="C73" s="5" t="n"/>
      <c r="D73" s="5" t="n"/>
      <c r="E73" s="5" t="n"/>
      <c r="F73" s="6" t="n"/>
      <c r="G73" s="7" t="n"/>
      <c r="H73" s="4" t="n"/>
      <c r="I73" s="8" t="n"/>
      <c r="J73" s="8" t="n"/>
      <c r="K73" s="9">
        <f>IF(OR(A73="",I73="",J73=""),"",I73+J73)</f>
        <v/>
      </c>
      <c r="L73" s="8" t="n"/>
      <c r="M73" s="4" t="n"/>
      <c r="N73" s="10">
        <f>IF(OR(A73="",F73="",K73="",L73=""),"",F73*(K73+L73)/12)</f>
        <v/>
      </c>
      <c r="O73" s="10">
        <f>IF(OR(A73="",F73="",K73=""),"",F73*K73/12)</f>
        <v/>
      </c>
      <c r="P73" s="10">
        <f>IF(OR(A73="",N73="",O73=""),"",N73-O73)</f>
        <v/>
      </c>
      <c r="Q73" s="10">
        <f>IF(OR(A73="",R73="",F73=""),"",MAX(0,R73-F73))</f>
        <v/>
      </c>
      <c r="R73" s="10">
        <f>IF(OR(A73="",N73="",M73=""),"",N73*12*M73)</f>
        <v/>
      </c>
      <c r="S73" s="6" t="n"/>
      <c r="T73" s="9">
        <f>IF(OR(A73="",F73="",S73=""),"",IFERROR(F73/S73,0))</f>
        <v/>
      </c>
      <c r="U73" s="6" t="n"/>
      <c r="V73" s="9">
        <f>IF(OR(A73="",N73="",U73=""),"",IFERROR(N73/U73,0))</f>
        <v/>
      </c>
      <c r="W73" s="11">
        <f>IF(OR(A73="",K73=""),"",IF(K73&lt;=0.035,"Prüfen – attraktiv","Zinsangebot vergleichen"))</f>
        <v/>
      </c>
      <c r="X73" s="12" t="n"/>
    </row>
    <row r="74" ht="22" customHeight="1">
      <c r="A74" s="4" t="n"/>
      <c r="B74" s="5" t="n"/>
      <c r="C74" s="5" t="n"/>
      <c r="D74" s="5" t="n"/>
      <c r="E74" s="5" t="n"/>
      <c r="F74" s="6" t="n"/>
      <c r="G74" s="7" t="n"/>
      <c r="H74" s="4" t="n"/>
      <c r="I74" s="8" t="n"/>
      <c r="J74" s="8" t="n"/>
      <c r="K74" s="13">
        <f>IF(OR(A74="",I74="",J74=""),"",I74+J74)</f>
        <v/>
      </c>
      <c r="L74" s="8" t="n"/>
      <c r="M74" s="4" t="n"/>
      <c r="N74" s="14">
        <f>IF(OR(A74="",F74="",K74="",L74=""),"",F74*(K74+L74)/12)</f>
        <v/>
      </c>
      <c r="O74" s="14">
        <f>IF(OR(A74="",F74="",K74=""),"",F74*K74/12)</f>
        <v/>
      </c>
      <c r="P74" s="14">
        <f>IF(OR(A74="",N74="",O74=""),"",N74-O74)</f>
        <v/>
      </c>
      <c r="Q74" s="14">
        <f>IF(OR(A74="",R74="",F74=""),"",MAX(0,R74-F74))</f>
        <v/>
      </c>
      <c r="R74" s="14">
        <f>IF(OR(A74="",N74="",M74=""),"",N74*12*M74)</f>
        <v/>
      </c>
      <c r="S74" s="6" t="n"/>
      <c r="T74" s="13">
        <f>IF(OR(A74="",F74="",S74=""),"",IFERROR(F74/S74,0))</f>
        <v/>
      </c>
      <c r="U74" s="6" t="n"/>
      <c r="V74" s="13">
        <f>IF(OR(A74="",N74="",U74=""),"",IFERROR(N74/U74,0))</f>
        <v/>
      </c>
      <c r="W74" s="15">
        <f>IF(OR(A74="",K74=""),"",IF(K74&lt;=0.035,"Prüfen – attraktiv","Zinsangebot vergleichen"))</f>
        <v/>
      </c>
      <c r="X74" s="12" t="n"/>
    </row>
    <row r="75" ht="22" customHeight="1">
      <c r="A75" s="4" t="n"/>
      <c r="B75" s="5" t="n"/>
      <c r="C75" s="5" t="n"/>
      <c r="D75" s="5" t="n"/>
      <c r="E75" s="5" t="n"/>
      <c r="F75" s="6" t="n"/>
      <c r="G75" s="7" t="n"/>
      <c r="H75" s="4" t="n"/>
      <c r="I75" s="8" t="n"/>
      <c r="J75" s="8" t="n"/>
      <c r="K75" s="9">
        <f>IF(OR(A75="",I75="",J75=""),"",I75+J75)</f>
        <v/>
      </c>
      <c r="L75" s="8" t="n"/>
      <c r="M75" s="4" t="n"/>
      <c r="N75" s="10">
        <f>IF(OR(A75="",F75="",K75="",L75=""),"",F75*(K75+L75)/12)</f>
        <v/>
      </c>
      <c r="O75" s="10">
        <f>IF(OR(A75="",F75="",K75=""),"",F75*K75/12)</f>
        <v/>
      </c>
      <c r="P75" s="10">
        <f>IF(OR(A75="",N75="",O75=""),"",N75-O75)</f>
        <v/>
      </c>
      <c r="Q75" s="10">
        <f>IF(OR(A75="",R75="",F75=""),"",MAX(0,R75-F75))</f>
        <v/>
      </c>
      <c r="R75" s="10">
        <f>IF(OR(A75="",N75="",M75=""),"",N75*12*M75)</f>
        <v/>
      </c>
      <c r="S75" s="6" t="n"/>
      <c r="T75" s="9">
        <f>IF(OR(A75="",F75="",S75=""),"",IFERROR(F75/S75,0))</f>
        <v/>
      </c>
      <c r="U75" s="6" t="n"/>
      <c r="V75" s="9">
        <f>IF(OR(A75="",N75="",U75=""),"",IFERROR(N75/U75,0))</f>
        <v/>
      </c>
      <c r="W75" s="11">
        <f>IF(OR(A75="",K75=""),"",IF(K75&lt;=0.035,"Prüfen – attraktiv","Zinsangebot vergleichen"))</f>
        <v/>
      </c>
      <c r="X75" s="12" t="n"/>
    </row>
    <row r="76" ht="22" customHeight="1">
      <c r="A76" s="4" t="n"/>
      <c r="B76" s="5" t="n"/>
      <c r="C76" s="5" t="n"/>
      <c r="D76" s="5" t="n"/>
      <c r="E76" s="5" t="n"/>
      <c r="F76" s="6" t="n"/>
      <c r="G76" s="7" t="n"/>
      <c r="H76" s="4" t="n"/>
      <c r="I76" s="8" t="n"/>
      <c r="J76" s="8" t="n"/>
      <c r="K76" s="13">
        <f>IF(OR(A76="",I76="",J76=""),"",I76+J76)</f>
        <v/>
      </c>
      <c r="L76" s="8" t="n"/>
      <c r="M76" s="4" t="n"/>
      <c r="N76" s="14">
        <f>IF(OR(A76="",F76="",K76="",L76=""),"",F76*(K76+L76)/12)</f>
        <v/>
      </c>
      <c r="O76" s="14">
        <f>IF(OR(A76="",F76="",K76=""),"",F76*K76/12)</f>
        <v/>
      </c>
      <c r="P76" s="14">
        <f>IF(OR(A76="",N76="",O76=""),"",N76-O76)</f>
        <v/>
      </c>
      <c r="Q76" s="14">
        <f>IF(OR(A76="",R76="",F76=""),"",MAX(0,R76-F76))</f>
        <v/>
      </c>
      <c r="R76" s="14">
        <f>IF(OR(A76="",N76="",M76=""),"",N76*12*M76)</f>
        <v/>
      </c>
      <c r="S76" s="6" t="n"/>
      <c r="T76" s="13">
        <f>IF(OR(A76="",F76="",S76=""),"",IFERROR(F76/S76,0))</f>
        <v/>
      </c>
      <c r="U76" s="6" t="n"/>
      <c r="V76" s="13">
        <f>IF(OR(A76="",N76="",U76=""),"",IFERROR(N76/U76,0))</f>
        <v/>
      </c>
      <c r="W76" s="15">
        <f>IF(OR(A76="",K76=""),"",IF(K76&lt;=0.035,"Prüfen – attraktiv","Zinsangebot vergleichen"))</f>
        <v/>
      </c>
      <c r="X76" s="12" t="n"/>
    </row>
    <row r="77" ht="22" customHeight="1">
      <c r="A77" s="4" t="n"/>
      <c r="B77" s="5" t="n"/>
      <c r="C77" s="5" t="n"/>
      <c r="D77" s="5" t="n"/>
      <c r="E77" s="5" t="n"/>
      <c r="F77" s="6" t="n"/>
      <c r="G77" s="7" t="n"/>
      <c r="H77" s="4" t="n"/>
      <c r="I77" s="8" t="n"/>
      <c r="J77" s="8" t="n"/>
      <c r="K77" s="9">
        <f>IF(OR(A77="",I77="",J77=""),"",I77+J77)</f>
        <v/>
      </c>
      <c r="L77" s="8" t="n"/>
      <c r="M77" s="4" t="n"/>
      <c r="N77" s="10">
        <f>IF(OR(A77="",F77="",K77="",L77=""),"",F77*(K77+L77)/12)</f>
        <v/>
      </c>
      <c r="O77" s="10">
        <f>IF(OR(A77="",F77="",K77=""),"",F77*K77/12)</f>
        <v/>
      </c>
      <c r="P77" s="10">
        <f>IF(OR(A77="",N77="",O77=""),"",N77-O77)</f>
        <v/>
      </c>
      <c r="Q77" s="10">
        <f>IF(OR(A77="",R77="",F77=""),"",MAX(0,R77-F77))</f>
        <v/>
      </c>
      <c r="R77" s="10">
        <f>IF(OR(A77="",N77="",M77=""),"",N77*12*M77)</f>
        <v/>
      </c>
      <c r="S77" s="6" t="n"/>
      <c r="T77" s="9">
        <f>IF(OR(A77="",F77="",S77=""),"",IFERROR(F77/S77,0))</f>
        <v/>
      </c>
      <c r="U77" s="6" t="n"/>
      <c r="V77" s="9">
        <f>IF(OR(A77="",N77="",U77=""),"",IFERROR(N77/U77,0))</f>
        <v/>
      </c>
      <c r="W77" s="11">
        <f>IF(OR(A77="",K77=""),"",IF(K77&lt;=0.035,"Prüfen – attraktiv","Zinsangebot vergleichen"))</f>
        <v/>
      </c>
      <c r="X77" s="12" t="n"/>
    </row>
    <row r="78" ht="22" customHeight="1">
      <c r="A78" s="4" t="n"/>
      <c r="B78" s="5" t="n"/>
      <c r="C78" s="5" t="n"/>
      <c r="D78" s="5" t="n"/>
      <c r="E78" s="5" t="n"/>
      <c r="F78" s="6" t="n"/>
      <c r="G78" s="7" t="n"/>
      <c r="H78" s="4" t="n"/>
      <c r="I78" s="8" t="n"/>
      <c r="J78" s="8" t="n"/>
      <c r="K78" s="13">
        <f>IF(OR(A78="",I78="",J78=""),"",I78+J78)</f>
        <v/>
      </c>
      <c r="L78" s="8" t="n"/>
      <c r="M78" s="4" t="n"/>
      <c r="N78" s="14">
        <f>IF(OR(A78="",F78="",K78="",L78=""),"",F78*(K78+L78)/12)</f>
        <v/>
      </c>
      <c r="O78" s="14">
        <f>IF(OR(A78="",F78="",K78=""),"",F78*K78/12)</f>
        <v/>
      </c>
      <c r="P78" s="14">
        <f>IF(OR(A78="",N78="",O78=""),"",N78-O78)</f>
        <v/>
      </c>
      <c r="Q78" s="14">
        <f>IF(OR(A78="",R78="",F78=""),"",MAX(0,R78-F78))</f>
        <v/>
      </c>
      <c r="R78" s="14">
        <f>IF(OR(A78="",N78="",M78=""),"",N78*12*M78)</f>
        <v/>
      </c>
      <c r="S78" s="6" t="n"/>
      <c r="T78" s="13">
        <f>IF(OR(A78="",F78="",S78=""),"",IFERROR(F78/S78,0))</f>
        <v/>
      </c>
      <c r="U78" s="6" t="n"/>
      <c r="V78" s="13">
        <f>IF(OR(A78="",N78="",U78=""),"",IFERROR(N78/U78,0))</f>
        <v/>
      </c>
      <c r="W78" s="15">
        <f>IF(OR(A78="",K78=""),"",IF(K78&lt;=0.035,"Prüfen – attraktiv","Zinsangebot vergleichen"))</f>
        <v/>
      </c>
      <c r="X78" s="12" t="n"/>
    </row>
    <row r="79" ht="22" customHeight="1">
      <c r="A79" s="4" t="n"/>
      <c r="B79" s="5" t="n"/>
      <c r="C79" s="5" t="n"/>
      <c r="D79" s="5" t="n"/>
      <c r="E79" s="5" t="n"/>
      <c r="F79" s="6" t="n"/>
      <c r="G79" s="7" t="n"/>
      <c r="H79" s="4" t="n"/>
      <c r="I79" s="8" t="n"/>
      <c r="J79" s="8" t="n"/>
      <c r="K79" s="9">
        <f>IF(OR(A79="",I79="",J79=""),"",I79+J79)</f>
        <v/>
      </c>
      <c r="L79" s="8" t="n"/>
      <c r="M79" s="4" t="n"/>
      <c r="N79" s="10">
        <f>IF(OR(A79="",F79="",K79="",L79=""),"",F79*(K79+L79)/12)</f>
        <v/>
      </c>
      <c r="O79" s="10">
        <f>IF(OR(A79="",F79="",K79=""),"",F79*K79/12)</f>
        <v/>
      </c>
      <c r="P79" s="10">
        <f>IF(OR(A79="",N79="",O79=""),"",N79-O79)</f>
        <v/>
      </c>
      <c r="Q79" s="10">
        <f>IF(OR(A79="",R79="",F79=""),"",MAX(0,R79-F79))</f>
        <v/>
      </c>
      <c r="R79" s="10">
        <f>IF(OR(A79="",N79="",M79=""),"",N79*12*M79)</f>
        <v/>
      </c>
      <c r="S79" s="6" t="n"/>
      <c r="T79" s="9">
        <f>IF(OR(A79="",F79="",S79=""),"",IFERROR(F79/S79,0))</f>
        <v/>
      </c>
      <c r="U79" s="6" t="n"/>
      <c r="V79" s="9">
        <f>IF(OR(A79="",N79="",U79=""),"",IFERROR(N79/U79,0))</f>
        <v/>
      </c>
      <c r="W79" s="11">
        <f>IF(OR(A79="",K79=""),"",IF(K79&lt;=0.035,"Prüfen – attraktiv","Zinsangebot vergleichen"))</f>
        <v/>
      </c>
      <c r="X79" s="12" t="n"/>
    </row>
    <row r="80" ht="22" customHeight="1">
      <c r="A80" s="4" t="n"/>
      <c r="B80" s="5" t="n"/>
      <c r="C80" s="5" t="n"/>
      <c r="D80" s="5" t="n"/>
      <c r="E80" s="5" t="n"/>
      <c r="F80" s="6" t="n"/>
      <c r="G80" s="7" t="n"/>
      <c r="H80" s="4" t="n"/>
      <c r="I80" s="8" t="n"/>
      <c r="J80" s="8" t="n"/>
      <c r="K80" s="13">
        <f>IF(OR(A80="",I80="",J80=""),"",I80+J80)</f>
        <v/>
      </c>
      <c r="L80" s="8" t="n"/>
      <c r="M80" s="4" t="n"/>
      <c r="N80" s="14">
        <f>IF(OR(A80="",F80="",K80="",L80=""),"",F80*(K80+L80)/12)</f>
        <v/>
      </c>
      <c r="O80" s="14">
        <f>IF(OR(A80="",F80="",K80=""),"",F80*K80/12)</f>
        <v/>
      </c>
      <c r="P80" s="14">
        <f>IF(OR(A80="",N80="",O80=""),"",N80-O80)</f>
        <v/>
      </c>
      <c r="Q80" s="14">
        <f>IF(OR(A80="",R80="",F80=""),"",MAX(0,R80-F80))</f>
        <v/>
      </c>
      <c r="R80" s="14">
        <f>IF(OR(A80="",N80="",M80=""),"",N80*12*M80)</f>
        <v/>
      </c>
      <c r="S80" s="6" t="n"/>
      <c r="T80" s="13">
        <f>IF(OR(A80="",F80="",S80=""),"",IFERROR(F80/S80,0))</f>
        <v/>
      </c>
      <c r="U80" s="6" t="n"/>
      <c r="V80" s="13">
        <f>IF(OR(A80="",N80="",U80=""),"",IFERROR(N80/U80,0))</f>
        <v/>
      </c>
      <c r="W80" s="15">
        <f>IF(OR(A80="",K80=""),"",IF(K80&lt;=0.035,"Prüfen – attraktiv","Zinsangebot vergleichen"))</f>
        <v/>
      </c>
      <c r="X80" s="12" t="n"/>
    </row>
    <row r="81" ht="22" customHeight="1">
      <c r="A81" s="4" t="n"/>
      <c r="B81" s="5" t="n"/>
      <c r="C81" s="5" t="n"/>
      <c r="D81" s="5" t="n"/>
      <c r="E81" s="5" t="n"/>
      <c r="F81" s="6" t="n"/>
      <c r="G81" s="7" t="n"/>
      <c r="H81" s="4" t="n"/>
      <c r="I81" s="8" t="n"/>
      <c r="J81" s="8" t="n"/>
      <c r="K81" s="9">
        <f>IF(OR(A81="",I81="",J81=""),"",I81+J81)</f>
        <v/>
      </c>
      <c r="L81" s="8" t="n"/>
      <c r="M81" s="4" t="n"/>
      <c r="N81" s="10">
        <f>IF(OR(A81="",F81="",K81="",L81=""),"",F81*(K81+L81)/12)</f>
        <v/>
      </c>
      <c r="O81" s="10">
        <f>IF(OR(A81="",F81="",K81=""),"",F81*K81/12)</f>
        <v/>
      </c>
      <c r="P81" s="10">
        <f>IF(OR(A81="",N81="",O81=""),"",N81-O81)</f>
        <v/>
      </c>
      <c r="Q81" s="10">
        <f>IF(OR(A81="",R81="",F81=""),"",MAX(0,R81-F81))</f>
        <v/>
      </c>
      <c r="R81" s="10">
        <f>IF(OR(A81="",N81="",M81=""),"",N81*12*M81)</f>
        <v/>
      </c>
      <c r="S81" s="6" t="n"/>
      <c r="T81" s="9">
        <f>IF(OR(A81="",F81="",S81=""),"",IFERROR(F81/S81,0))</f>
        <v/>
      </c>
      <c r="U81" s="6" t="n"/>
      <c r="V81" s="9">
        <f>IF(OR(A81="",N81="",U81=""),"",IFERROR(N81/U81,0))</f>
        <v/>
      </c>
      <c r="W81" s="11">
        <f>IF(OR(A81="",K81=""),"",IF(K81&lt;=0.035,"Prüfen – attraktiv","Zinsangebot vergleichen"))</f>
        <v/>
      </c>
      <c r="X81" s="12" t="n"/>
    </row>
    <row r="82" ht="22" customHeight="1">
      <c r="A82" s="4" t="n"/>
      <c r="B82" s="5" t="n"/>
      <c r="C82" s="5" t="n"/>
      <c r="D82" s="5" t="n"/>
      <c r="E82" s="5" t="n"/>
      <c r="F82" s="6" t="n"/>
      <c r="G82" s="7" t="n"/>
      <c r="H82" s="4" t="n"/>
      <c r="I82" s="8" t="n"/>
      <c r="J82" s="8" t="n"/>
      <c r="K82" s="13">
        <f>IF(OR(A82="",I82="",J82=""),"",I82+J82)</f>
        <v/>
      </c>
      <c r="L82" s="8" t="n"/>
      <c r="M82" s="4" t="n"/>
      <c r="N82" s="14">
        <f>IF(OR(A82="",F82="",K82="",L82=""),"",F82*(K82+L82)/12)</f>
        <v/>
      </c>
      <c r="O82" s="14">
        <f>IF(OR(A82="",F82="",K82=""),"",F82*K82/12)</f>
        <v/>
      </c>
      <c r="P82" s="14">
        <f>IF(OR(A82="",N82="",O82=""),"",N82-O82)</f>
        <v/>
      </c>
      <c r="Q82" s="14">
        <f>IF(OR(A82="",R82="",F82=""),"",MAX(0,R82-F82))</f>
        <v/>
      </c>
      <c r="R82" s="14">
        <f>IF(OR(A82="",N82="",M82=""),"",N82*12*M82)</f>
        <v/>
      </c>
      <c r="S82" s="6" t="n"/>
      <c r="T82" s="13">
        <f>IF(OR(A82="",F82="",S82=""),"",IFERROR(F82/S82,0))</f>
        <v/>
      </c>
      <c r="U82" s="6" t="n"/>
      <c r="V82" s="13">
        <f>IF(OR(A82="",N82="",U82=""),"",IFERROR(N82/U82,0))</f>
        <v/>
      </c>
      <c r="W82" s="15">
        <f>IF(OR(A82="",K82=""),"",IF(K82&lt;=0.035,"Prüfen – attraktiv","Zinsangebot vergleichen"))</f>
        <v/>
      </c>
      <c r="X82" s="12" t="n"/>
    </row>
    <row r="83" ht="22" customHeight="1">
      <c r="A83" s="4" t="n"/>
      <c r="B83" s="5" t="n"/>
      <c r="C83" s="5" t="n"/>
      <c r="D83" s="5" t="n"/>
      <c r="E83" s="5" t="n"/>
      <c r="F83" s="6" t="n"/>
      <c r="G83" s="7" t="n"/>
      <c r="H83" s="4" t="n"/>
      <c r="I83" s="8" t="n"/>
      <c r="J83" s="8" t="n"/>
      <c r="K83" s="9">
        <f>IF(OR(A83="",I83="",J83=""),"",I83+J83)</f>
        <v/>
      </c>
      <c r="L83" s="8" t="n"/>
      <c r="M83" s="4" t="n"/>
      <c r="N83" s="10">
        <f>IF(OR(A83="",F83="",K83="",L83=""),"",F83*(K83+L83)/12)</f>
        <v/>
      </c>
      <c r="O83" s="10">
        <f>IF(OR(A83="",F83="",K83=""),"",F83*K83/12)</f>
        <v/>
      </c>
      <c r="P83" s="10">
        <f>IF(OR(A83="",N83="",O83=""),"",N83-O83)</f>
        <v/>
      </c>
      <c r="Q83" s="10">
        <f>IF(OR(A83="",R83="",F83=""),"",MAX(0,R83-F83))</f>
        <v/>
      </c>
      <c r="R83" s="10">
        <f>IF(OR(A83="",N83="",M83=""),"",N83*12*M83)</f>
        <v/>
      </c>
      <c r="S83" s="6" t="n"/>
      <c r="T83" s="9">
        <f>IF(OR(A83="",F83="",S83=""),"",IFERROR(F83/S83,0))</f>
        <v/>
      </c>
      <c r="U83" s="6" t="n"/>
      <c r="V83" s="9">
        <f>IF(OR(A83="",N83="",U83=""),"",IFERROR(N83/U83,0))</f>
        <v/>
      </c>
      <c r="W83" s="11">
        <f>IF(OR(A83="",K83=""),"",IF(K83&lt;=0.035,"Prüfen – attraktiv","Zinsangebot vergleichen"))</f>
        <v/>
      </c>
      <c r="X83" s="12" t="n"/>
    </row>
    <row r="84" ht="22" customHeight="1">
      <c r="A84" s="4" t="n"/>
      <c r="B84" s="5" t="n"/>
      <c r="C84" s="5" t="n"/>
      <c r="D84" s="5" t="n"/>
      <c r="E84" s="5" t="n"/>
      <c r="F84" s="6" t="n"/>
      <c r="G84" s="7" t="n"/>
      <c r="H84" s="4" t="n"/>
      <c r="I84" s="8" t="n"/>
      <c r="J84" s="8" t="n"/>
      <c r="K84" s="13">
        <f>IF(OR(A84="",I84="",J84=""),"",I84+J84)</f>
        <v/>
      </c>
      <c r="L84" s="8" t="n"/>
      <c r="M84" s="4" t="n"/>
      <c r="N84" s="14">
        <f>IF(OR(A84="",F84="",K84="",L84=""),"",F84*(K84+L84)/12)</f>
        <v/>
      </c>
      <c r="O84" s="14">
        <f>IF(OR(A84="",F84="",K84=""),"",F84*K84/12)</f>
        <v/>
      </c>
      <c r="P84" s="14">
        <f>IF(OR(A84="",N84="",O84=""),"",N84-O84)</f>
        <v/>
      </c>
      <c r="Q84" s="14">
        <f>IF(OR(A84="",R84="",F84=""),"",MAX(0,R84-F84))</f>
        <v/>
      </c>
      <c r="R84" s="14">
        <f>IF(OR(A84="",N84="",M84=""),"",N84*12*M84)</f>
        <v/>
      </c>
      <c r="S84" s="6" t="n"/>
      <c r="T84" s="13">
        <f>IF(OR(A84="",F84="",S84=""),"",IFERROR(F84/S84,0))</f>
        <v/>
      </c>
      <c r="U84" s="6" t="n"/>
      <c r="V84" s="13">
        <f>IF(OR(A84="",N84="",U84=""),"",IFERROR(N84/U84,0))</f>
        <v/>
      </c>
      <c r="W84" s="15">
        <f>IF(OR(A84="",K84=""),"",IF(K84&lt;=0.035,"Prüfen – attraktiv","Zinsangebot vergleichen"))</f>
        <v/>
      </c>
      <c r="X84" s="12" t="n"/>
    </row>
    <row r="85" ht="22" customHeight="1">
      <c r="A85" s="4" t="n"/>
      <c r="B85" s="5" t="n"/>
      <c r="C85" s="5" t="n"/>
      <c r="D85" s="5" t="n"/>
      <c r="E85" s="5" t="n"/>
      <c r="F85" s="6" t="n"/>
      <c r="G85" s="7" t="n"/>
      <c r="H85" s="4" t="n"/>
      <c r="I85" s="8" t="n"/>
      <c r="J85" s="8" t="n"/>
      <c r="K85" s="9">
        <f>IF(OR(A85="",I85="",J85=""),"",I85+J85)</f>
        <v/>
      </c>
      <c r="L85" s="8" t="n"/>
      <c r="M85" s="4" t="n"/>
      <c r="N85" s="10">
        <f>IF(OR(A85="",F85="",K85="",L85=""),"",F85*(K85+L85)/12)</f>
        <v/>
      </c>
      <c r="O85" s="10">
        <f>IF(OR(A85="",F85="",K85=""),"",F85*K85/12)</f>
        <v/>
      </c>
      <c r="P85" s="10">
        <f>IF(OR(A85="",N85="",O85=""),"",N85-O85)</f>
        <v/>
      </c>
      <c r="Q85" s="10">
        <f>IF(OR(A85="",R85="",F85=""),"",MAX(0,R85-F85))</f>
        <v/>
      </c>
      <c r="R85" s="10">
        <f>IF(OR(A85="",N85="",M85=""),"",N85*12*M85)</f>
        <v/>
      </c>
      <c r="S85" s="6" t="n"/>
      <c r="T85" s="9">
        <f>IF(OR(A85="",F85="",S85=""),"",IFERROR(F85/S85,0))</f>
        <v/>
      </c>
      <c r="U85" s="6" t="n"/>
      <c r="V85" s="9">
        <f>IF(OR(A85="",N85="",U85=""),"",IFERROR(N85/U85,0))</f>
        <v/>
      </c>
      <c r="W85" s="11">
        <f>IF(OR(A85="",K85=""),"",IF(K85&lt;=0.035,"Prüfen – attraktiv","Zinsangebot vergleichen"))</f>
        <v/>
      </c>
      <c r="X85" s="12" t="n"/>
    </row>
    <row r="86" ht="22" customHeight="1">
      <c r="A86" s="4" t="n"/>
      <c r="B86" s="5" t="n"/>
      <c r="C86" s="5" t="n"/>
      <c r="D86" s="5" t="n"/>
      <c r="E86" s="5" t="n"/>
      <c r="F86" s="6" t="n"/>
      <c r="G86" s="7" t="n"/>
      <c r="H86" s="4" t="n"/>
      <c r="I86" s="8" t="n"/>
      <c r="J86" s="8" t="n"/>
      <c r="K86" s="13">
        <f>IF(OR(A86="",I86="",J86=""),"",I86+J86)</f>
        <v/>
      </c>
      <c r="L86" s="8" t="n"/>
      <c r="M86" s="4" t="n"/>
      <c r="N86" s="14">
        <f>IF(OR(A86="",F86="",K86="",L86=""),"",F86*(K86+L86)/12)</f>
        <v/>
      </c>
      <c r="O86" s="14">
        <f>IF(OR(A86="",F86="",K86=""),"",F86*K86/12)</f>
        <v/>
      </c>
      <c r="P86" s="14">
        <f>IF(OR(A86="",N86="",O86=""),"",N86-O86)</f>
        <v/>
      </c>
      <c r="Q86" s="14">
        <f>IF(OR(A86="",R86="",F86=""),"",MAX(0,R86-F86))</f>
        <v/>
      </c>
      <c r="R86" s="14">
        <f>IF(OR(A86="",N86="",M86=""),"",N86*12*M86)</f>
        <v/>
      </c>
      <c r="S86" s="6" t="n"/>
      <c r="T86" s="13">
        <f>IF(OR(A86="",F86="",S86=""),"",IFERROR(F86/S86,0))</f>
        <v/>
      </c>
      <c r="U86" s="6" t="n"/>
      <c r="V86" s="13">
        <f>IF(OR(A86="",N86="",U86=""),"",IFERROR(N86/U86,0))</f>
        <v/>
      </c>
      <c r="W86" s="15">
        <f>IF(OR(A86="",K86=""),"",IF(K86&lt;=0.035,"Prüfen – attraktiv","Zinsangebot vergleichen"))</f>
        <v/>
      </c>
      <c r="X86" s="12" t="n"/>
    </row>
    <row r="87" ht="22" customHeight="1">
      <c r="A87" s="4" t="n"/>
      <c r="B87" s="5" t="n"/>
      <c r="C87" s="5" t="n"/>
      <c r="D87" s="5" t="n"/>
      <c r="E87" s="5" t="n"/>
      <c r="F87" s="6" t="n"/>
      <c r="G87" s="7" t="n"/>
      <c r="H87" s="4" t="n"/>
      <c r="I87" s="8" t="n"/>
      <c r="J87" s="8" t="n"/>
      <c r="K87" s="9">
        <f>IF(OR(A87="",I87="",J87=""),"",I87+J87)</f>
        <v/>
      </c>
      <c r="L87" s="8" t="n"/>
      <c r="M87" s="4" t="n"/>
      <c r="N87" s="10">
        <f>IF(OR(A87="",F87="",K87="",L87=""),"",F87*(K87+L87)/12)</f>
        <v/>
      </c>
      <c r="O87" s="10">
        <f>IF(OR(A87="",F87="",K87=""),"",F87*K87/12)</f>
        <v/>
      </c>
      <c r="P87" s="10">
        <f>IF(OR(A87="",N87="",O87=""),"",N87-O87)</f>
        <v/>
      </c>
      <c r="Q87" s="10">
        <f>IF(OR(A87="",R87="",F87=""),"",MAX(0,R87-F87))</f>
        <v/>
      </c>
      <c r="R87" s="10">
        <f>IF(OR(A87="",N87="",M87=""),"",N87*12*M87)</f>
        <v/>
      </c>
      <c r="S87" s="6" t="n"/>
      <c r="T87" s="9">
        <f>IF(OR(A87="",F87="",S87=""),"",IFERROR(F87/S87,0))</f>
        <v/>
      </c>
      <c r="U87" s="6" t="n"/>
      <c r="V87" s="9">
        <f>IF(OR(A87="",N87="",U87=""),"",IFERROR(N87/U87,0))</f>
        <v/>
      </c>
      <c r="W87" s="11">
        <f>IF(OR(A87="",K87=""),"",IF(K87&lt;=0.035,"Prüfen – attraktiv","Zinsangebot vergleichen"))</f>
        <v/>
      </c>
      <c r="X87" s="12" t="n"/>
    </row>
    <row r="88" ht="22" customHeight="1">
      <c r="A88" s="4" t="n"/>
      <c r="B88" s="5" t="n"/>
      <c r="C88" s="5" t="n"/>
      <c r="D88" s="5" t="n"/>
      <c r="E88" s="5" t="n"/>
      <c r="F88" s="6" t="n"/>
      <c r="G88" s="7" t="n"/>
      <c r="H88" s="4" t="n"/>
      <c r="I88" s="8" t="n"/>
      <c r="J88" s="8" t="n"/>
      <c r="K88" s="13">
        <f>IF(OR(A88="",I88="",J88=""),"",I88+J88)</f>
        <v/>
      </c>
      <c r="L88" s="8" t="n"/>
      <c r="M88" s="4" t="n"/>
      <c r="N88" s="14">
        <f>IF(OR(A88="",F88="",K88="",L88=""),"",F88*(K88+L88)/12)</f>
        <v/>
      </c>
      <c r="O88" s="14">
        <f>IF(OR(A88="",F88="",K88=""),"",F88*K88/12)</f>
        <v/>
      </c>
      <c r="P88" s="14">
        <f>IF(OR(A88="",N88="",O88=""),"",N88-O88)</f>
        <v/>
      </c>
      <c r="Q88" s="14">
        <f>IF(OR(A88="",R88="",F88=""),"",MAX(0,R88-F88))</f>
        <v/>
      </c>
      <c r="R88" s="14">
        <f>IF(OR(A88="",N88="",M88=""),"",N88*12*M88)</f>
        <v/>
      </c>
      <c r="S88" s="6" t="n"/>
      <c r="T88" s="13">
        <f>IF(OR(A88="",F88="",S88=""),"",IFERROR(F88/S88,0))</f>
        <v/>
      </c>
      <c r="U88" s="6" t="n"/>
      <c r="V88" s="13">
        <f>IF(OR(A88="",N88="",U88=""),"",IFERROR(N88/U88,0))</f>
        <v/>
      </c>
      <c r="W88" s="15">
        <f>IF(OR(A88="",K88=""),"",IF(K88&lt;=0.035,"Prüfen – attraktiv","Zinsangebot vergleichen"))</f>
        <v/>
      </c>
      <c r="X88" s="12" t="n"/>
    </row>
    <row r="89" ht="22" customHeight="1">
      <c r="A89" s="4" t="n"/>
      <c r="B89" s="5" t="n"/>
      <c r="C89" s="5" t="n"/>
      <c r="D89" s="5" t="n"/>
      <c r="E89" s="5" t="n"/>
      <c r="F89" s="6" t="n"/>
      <c r="G89" s="7" t="n"/>
      <c r="H89" s="4" t="n"/>
      <c r="I89" s="8" t="n"/>
      <c r="J89" s="8" t="n"/>
      <c r="K89" s="9">
        <f>IF(OR(A89="",I89="",J89=""),"",I89+J89)</f>
        <v/>
      </c>
      <c r="L89" s="8" t="n"/>
      <c r="M89" s="4" t="n"/>
      <c r="N89" s="10">
        <f>IF(OR(A89="",F89="",K89="",L89=""),"",F89*(K89+L89)/12)</f>
        <v/>
      </c>
      <c r="O89" s="10">
        <f>IF(OR(A89="",F89="",K89=""),"",F89*K89/12)</f>
        <v/>
      </c>
      <c r="P89" s="10">
        <f>IF(OR(A89="",N89="",O89=""),"",N89-O89)</f>
        <v/>
      </c>
      <c r="Q89" s="10">
        <f>IF(OR(A89="",R89="",F89=""),"",MAX(0,R89-F89))</f>
        <v/>
      </c>
      <c r="R89" s="10">
        <f>IF(OR(A89="",N89="",M89=""),"",N89*12*M89)</f>
        <v/>
      </c>
      <c r="S89" s="6" t="n"/>
      <c r="T89" s="9">
        <f>IF(OR(A89="",F89="",S89=""),"",IFERROR(F89/S89,0))</f>
        <v/>
      </c>
      <c r="U89" s="6" t="n"/>
      <c r="V89" s="9">
        <f>IF(OR(A89="",N89="",U89=""),"",IFERROR(N89/U89,0))</f>
        <v/>
      </c>
      <c r="W89" s="11">
        <f>IF(OR(A89="",K89=""),"",IF(K89&lt;=0.035,"Prüfen – attraktiv","Zinsangebot vergleichen"))</f>
        <v/>
      </c>
      <c r="X89" s="12" t="n"/>
    </row>
    <row r="90" ht="22" customHeight="1">
      <c r="A90" s="4" t="n"/>
      <c r="B90" s="5" t="n"/>
      <c r="C90" s="5" t="n"/>
      <c r="D90" s="5" t="n"/>
      <c r="E90" s="5" t="n"/>
      <c r="F90" s="6" t="n"/>
      <c r="G90" s="7" t="n"/>
      <c r="H90" s="4" t="n"/>
      <c r="I90" s="8" t="n"/>
      <c r="J90" s="8" t="n"/>
      <c r="K90" s="13">
        <f>IF(OR(A90="",I90="",J90=""),"",I90+J90)</f>
        <v/>
      </c>
      <c r="L90" s="8" t="n"/>
      <c r="M90" s="4" t="n"/>
      <c r="N90" s="14">
        <f>IF(OR(A90="",F90="",K90="",L90=""),"",F90*(K90+L90)/12)</f>
        <v/>
      </c>
      <c r="O90" s="14">
        <f>IF(OR(A90="",F90="",K90=""),"",F90*K90/12)</f>
        <v/>
      </c>
      <c r="P90" s="14">
        <f>IF(OR(A90="",N90="",O90=""),"",N90-O90)</f>
        <v/>
      </c>
      <c r="Q90" s="14">
        <f>IF(OR(A90="",R90="",F90=""),"",MAX(0,R90-F90))</f>
        <v/>
      </c>
      <c r="R90" s="14">
        <f>IF(OR(A90="",N90="",M90=""),"",N90*12*M90)</f>
        <v/>
      </c>
      <c r="S90" s="6" t="n"/>
      <c r="T90" s="13">
        <f>IF(OR(A90="",F90="",S90=""),"",IFERROR(F90/S90,0))</f>
        <v/>
      </c>
      <c r="U90" s="6" t="n"/>
      <c r="V90" s="13">
        <f>IF(OR(A90="",N90="",U90=""),"",IFERROR(N90/U90,0))</f>
        <v/>
      </c>
      <c r="W90" s="15">
        <f>IF(OR(A90="",K90=""),"",IF(K90&lt;=0.035,"Prüfen – attraktiv","Zinsangebot vergleichen"))</f>
        <v/>
      </c>
      <c r="X90" s="12" t="n"/>
    </row>
    <row r="91" ht="22" customHeight="1">
      <c r="A91" s="4" t="n"/>
      <c r="B91" s="5" t="n"/>
      <c r="C91" s="5" t="n"/>
      <c r="D91" s="5" t="n"/>
      <c r="E91" s="5" t="n"/>
      <c r="F91" s="6" t="n"/>
      <c r="G91" s="7" t="n"/>
      <c r="H91" s="4" t="n"/>
      <c r="I91" s="8" t="n"/>
      <c r="J91" s="8" t="n"/>
      <c r="K91" s="9">
        <f>IF(OR(A91="",I91="",J91=""),"",I91+J91)</f>
        <v/>
      </c>
      <c r="L91" s="8" t="n"/>
      <c r="M91" s="4" t="n"/>
      <c r="N91" s="10">
        <f>IF(OR(A91="",F91="",K91="",L91=""),"",F91*(K91+L91)/12)</f>
        <v/>
      </c>
      <c r="O91" s="10">
        <f>IF(OR(A91="",F91="",K91=""),"",F91*K91/12)</f>
        <v/>
      </c>
      <c r="P91" s="10">
        <f>IF(OR(A91="",N91="",O91=""),"",N91-O91)</f>
        <v/>
      </c>
      <c r="Q91" s="10">
        <f>IF(OR(A91="",R91="",F91=""),"",MAX(0,R91-F91))</f>
        <v/>
      </c>
      <c r="R91" s="10">
        <f>IF(OR(A91="",N91="",M91=""),"",N91*12*M91)</f>
        <v/>
      </c>
      <c r="S91" s="6" t="n"/>
      <c r="T91" s="9">
        <f>IF(OR(A91="",F91="",S91=""),"",IFERROR(F91/S91,0))</f>
        <v/>
      </c>
      <c r="U91" s="6" t="n"/>
      <c r="V91" s="9">
        <f>IF(OR(A91="",N91="",U91=""),"",IFERROR(N91/U91,0))</f>
        <v/>
      </c>
      <c r="W91" s="11">
        <f>IF(OR(A91="",K91=""),"",IF(K91&lt;=0.035,"Prüfen – attraktiv","Zinsangebot vergleichen"))</f>
        <v/>
      </c>
      <c r="X91" s="12" t="n"/>
    </row>
    <row r="92" ht="22" customHeight="1">
      <c r="A92" s="4" t="n"/>
      <c r="B92" s="5" t="n"/>
      <c r="C92" s="5" t="n"/>
      <c r="D92" s="5" t="n"/>
      <c r="E92" s="5" t="n"/>
      <c r="F92" s="6" t="n"/>
      <c r="G92" s="7" t="n"/>
      <c r="H92" s="4" t="n"/>
      <c r="I92" s="8" t="n"/>
      <c r="J92" s="8" t="n"/>
      <c r="K92" s="13">
        <f>IF(OR(A92="",I92="",J92=""),"",I92+J92)</f>
        <v/>
      </c>
      <c r="L92" s="8" t="n"/>
      <c r="M92" s="4" t="n"/>
      <c r="N92" s="14">
        <f>IF(OR(A92="",F92="",K92="",L92=""),"",F92*(K92+L92)/12)</f>
        <v/>
      </c>
      <c r="O92" s="14">
        <f>IF(OR(A92="",F92="",K92=""),"",F92*K92/12)</f>
        <v/>
      </c>
      <c r="P92" s="14">
        <f>IF(OR(A92="",N92="",O92=""),"",N92-O92)</f>
        <v/>
      </c>
      <c r="Q92" s="14">
        <f>IF(OR(A92="",R92="",F92=""),"",MAX(0,R92-F92))</f>
        <v/>
      </c>
      <c r="R92" s="14">
        <f>IF(OR(A92="",N92="",M92=""),"",N92*12*M92)</f>
        <v/>
      </c>
      <c r="S92" s="6" t="n"/>
      <c r="T92" s="13">
        <f>IF(OR(A92="",F92="",S92=""),"",IFERROR(F92/S92,0))</f>
        <v/>
      </c>
      <c r="U92" s="6" t="n"/>
      <c r="V92" s="13">
        <f>IF(OR(A92="",N92="",U92=""),"",IFERROR(N92/U92,0))</f>
        <v/>
      </c>
      <c r="W92" s="15">
        <f>IF(OR(A92="",K92=""),"",IF(K92&lt;=0.035,"Prüfen – attraktiv","Zinsangebot vergleichen"))</f>
        <v/>
      </c>
      <c r="X92" s="12" t="n"/>
    </row>
    <row r="93" ht="22" customHeight="1">
      <c r="A93" s="4" t="n"/>
      <c r="B93" s="5" t="n"/>
      <c r="C93" s="5" t="n"/>
      <c r="D93" s="5" t="n"/>
      <c r="E93" s="5" t="n"/>
      <c r="F93" s="6" t="n"/>
      <c r="G93" s="7" t="n"/>
      <c r="H93" s="4" t="n"/>
      <c r="I93" s="8" t="n"/>
      <c r="J93" s="8" t="n"/>
      <c r="K93" s="9">
        <f>IF(OR(A93="",I93="",J93=""),"",I93+J93)</f>
        <v/>
      </c>
      <c r="L93" s="8" t="n"/>
      <c r="M93" s="4" t="n"/>
      <c r="N93" s="10">
        <f>IF(OR(A93="",F93="",K93="",L93=""),"",F93*(K93+L93)/12)</f>
        <v/>
      </c>
      <c r="O93" s="10">
        <f>IF(OR(A93="",F93="",K93=""),"",F93*K93/12)</f>
        <v/>
      </c>
      <c r="P93" s="10">
        <f>IF(OR(A93="",N93="",O93=""),"",N93-O93)</f>
        <v/>
      </c>
      <c r="Q93" s="10">
        <f>IF(OR(A93="",R93="",F93=""),"",MAX(0,R93-F93))</f>
        <v/>
      </c>
      <c r="R93" s="10">
        <f>IF(OR(A93="",N93="",M93=""),"",N93*12*M93)</f>
        <v/>
      </c>
      <c r="S93" s="6" t="n"/>
      <c r="T93" s="9">
        <f>IF(OR(A93="",F93="",S93=""),"",IFERROR(F93/S93,0))</f>
        <v/>
      </c>
      <c r="U93" s="6" t="n"/>
      <c r="V93" s="9">
        <f>IF(OR(A93="",N93="",U93=""),"",IFERROR(N93/U93,0))</f>
        <v/>
      </c>
      <c r="W93" s="11">
        <f>IF(OR(A93="",K93=""),"",IF(K93&lt;=0.035,"Prüfen – attraktiv","Zinsangebot vergleichen"))</f>
        <v/>
      </c>
      <c r="X93" s="12" t="n"/>
    </row>
    <row r="94" ht="22" customHeight="1">
      <c r="A94" s="4" t="n"/>
      <c r="B94" s="5" t="n"/>
      <c r="C94" s="5" t="n"/>
      <c r="D94" s="5" t="n"/>
      <c r="E94" s="5" t="n"/>
      <c r="F94" s="6" t="n"/>
      <c r="G94" s="7" t="n"/>
      <c r="H94" s="4" t="n"/>
      <c r="I94" s="8" t="n"/>
      <c r="J94" s="8" t="n"/>
      <c r="K94" s="13">
        <f>IF(OR(A94="",I94="",J94=""),"",I94+J94)</f>
        <v/>
      </c>
      <c r="L94" s="8" t="n"/>
      <c r="M94" s="4" t="n"/>
      <c r="N94" s="14">
        <f>IF(OR(A94="",F94="",K94="",L94=""),"",F94*(K94+L94)/12)</f>
        <v/>
      </c>
      <c r="O94" s="14">
        <f>IF(OR(A94="",F94="",K94=""),"",F94*K94/12)</f>
        <v/>
      </c>
      <c r="P94" s="14">
        <f>IF(OR(A94="",N94="",O94=""),"",N94-O94)</f>
        <v/>
      </c>
      <c r="Q94" s="14">
        <f>IF(OR(A94="",R94="",F94=""),"",MAX(0,R94-F94))</f>
        <v/>
      </c>
      <c r="R94" s="14">
        <f>IF(OR(A94="",N94="",M94=""),"",N94*12*M94)</f>
        <v/>
      </c>
      <c r="S94" s="6" t="n"/>
      <c r="T94" s="13">
        <f>IF(OR(A94="",F94="",S94=""),"",IFERROR(F94/S94,0))</f>
        <v/>
      </c>
      <c r="U94" s="6" t="n"/>
      <c r="V94" s="13">
        <f>IF(OR(A94="",N94="",U94=""),"",IFERROR(N94/U94,0))</f>
        <v/>
      </c>
      <c r="W94" s="15">
        <f>IF(OR(A94="",K94=""),"",IF(K94&lt;=0.035,"Prüfen – attraktiv","Zinsangebot vergleichen"))</f>
        <v/>
      </c>
      <c r="X94" s="12" t="n"/>
    </row>
    <row r="95" ht="22" customHeight="1">
      <c r="A95" s="4" t="n"/>
      <c r="B95" s="5" t="n"/>
      <c r="C95" s="5" t="n"/>
      <c r="D95" s="5" t="n"/>
      <c r="E95" s="5" t="n"/>
      <c r="F95" s="6" t="n"/>
      <c r="G95" s="7" t="n"/>
      <c r="H95" s="4" t="n"/>
      <c r="I95" s="8" t="n"/>
      <c r="J95" s="8" t="n"/>
      <c r="K95" s="9">
        <f>IF(OR(A95="",I95="",J95=""),"",I95+J95)</f>
        <v/>
      </c>
      <c r="L95" s="8" t="n"/>
      <c r="M95" s="4" t="n"/>
      <c r="N95" s="10">
        <f>IF(OR(A95="",F95="",K95="",L95=""),"",F95*(K95+L95)/12)</f>
        <v/>
      </c>
      <c r="O95" s="10">
        <f>IF(OR(A95="",F95="",K95=""),"",F95*K95/12)</f>
        <v/>
      </c>
      <c r="P95" s="10">
        <f>IF(OR(A95="",N95="",O95=""),"",N95-O95)</f>
        <v/>
      </c>
      <c r="Q95" s="10">
        <f>IF(OR(A95="",R95="",F95=""),"",MAX(0,R95-F95))</f>
        <v/>
      </c>
      <c r="R95" s="10">
        <f>IF(OR(A95="",N95="",M95=""),"",N95*12*M95)</f>
        <v/>
      </c>
      <c r="S95" s="6" t="n"/>
      <c r="T95" s="9">
        <f>IF(OR(A95="",F95="",S95=""),"",IFERROR(F95/S95,0))</f>
        <v/>
      </c>
      <c r="U95" s="6" t="n"/>
      <c r="V95" s="9">
        <f>IF(OR(A95="",N95="",U95=""),"",IFERROR(N95/U95,0))</f>
        <v/>
      </c>
      <c r="W95" s="11">
        <f>IF(OR(A95="",K95=""),"",IF(K95&lt;=0.035,"Prüfen – attraktiv","Zinsangebot vergleichen"))</f>
        <v/>
      </c>
      <c r="X95" s="12" t="n"/>
    </row>
    <row r="96" ht="22" customHeight="1">
      <c r="A96" s="4" t="n"/>
      <c r="B96" s="5" t="n"/>
      <c r="C96" s="5" t="n"/>
      <c r="D96" s="5" t="n"/>
      <c r="E96" s="5" t="n"/>
      <c r="F96" s="6" t="n"/>
      <c r="G96" s="7" t="n"/>
      <c r="H96" s="4" t="n"/>
      <c r="I96" s="8" t="n"/>
      <c r="J96" s="8" t="n"/>
      <c r="K96" s="13">
        <f>IF(OR(A96="",I96="",J96=""),"",I96+J96)</f>
        <v/>
      </c>
      <c r="L96" s="8" t="n"/>
      <c r="M96" s="4" t="n"/>
      <c r="N96" s="14">
        <f>IF(OR(A96="",F96="",K96="",L96=""),"",F96*(K96+L96)/12)</f>
        <v/>
      </c>
      <c r="O96" s="14">
        <f>IF(OR(A96="",F96="",K96=""),"",F96*K96/12)</f>
        <v/>
      </c>
      <c r="P96" s="14">
        <f>IF(OR(A96="",N96="",O96=""),"",N96-O96)</f>
        <v/>
      </c>
      <c r="Q96" s="14">
        <f>IF(OR(A96="",R96="",F96=""),"",MAX(0,R96-F96))</f>
        <v/>
      </c>
      <c r="R96" s="14">
        <f>IF(OR(A96="",N96="",M96=""),"",N96*12*M96)</f>
        <v/>
      </c>
      <c r="S96" s="6" t="n"/>
      <c r="T96" s="13">
        <f>IF(OR(A96="",F96="",S96=""),"",IFERROR(F96/S96,0))</f>
        <v/>
      </c>
      <c r="U96" s="6" t="n"/>
      <c r="V96" s="13">
        <f>IF(OR(A96="",N96="",U96=""),"",IFERROR(N96/U96,0))</f>
        <v/>
      </c>
      <c r="W96" s="15">
        <f>IF(OR(A96="",K96=""),"",IF(K96&lt;=0.035,"Prüfen – attraktiv","Zinsangebot vergleichen"))</f>
        <v/>
      </c>
      <c r="X96" s="12" t="n"/>
    </row>
    <row r="97" ht="22" customHeight="1">
      <c r="A97" s="4" t="n"/>
      <c r="B97" s="5" t="n"/>
      <c r="C97" s="5" t="n"/>
      <c r="D97" s="5" t="n"/>
      <c r="E97" s="5" t="n"/>
      <c r="F97" s="6" t="n"/>
      <c r="G97" s="7" t="n"/>
      <c r="H97" s="4" t="n"/>
      <c r="I97" s="8" t="n"/>
      <c r="J97" s="8" t="n"/>
      <c r="K97" s="9">
        <f>IF(OR(A97="",I97="",J97=""),"",I97+J97)</f>
        <v/>
      </c>
      <c r="L97" s="8" t="n"/>
      <c r="M97" s="4" t="n"/>
      <c r="N97" s="10">
        <f>IF(OR(A97="",F97="",K97="",L97=""),"",F97*(K97+L97)/12)</f>
        <v/>
      </c>
      <c r="O97" s="10">
        <f>IF(OR(A97="",F97="",K97=""),"",F97*K97/12)</f>
        <v/>
      </c>
      <c r="P97" s="10">
        <f>IF(OR(A97="",N97="",O97=""),"",N97-O97)</f>
        <v/>
      </c>
      <c r="Q97" s="10">
        <f>IF(OR(A97="",R97="",F97=""),"",MAX(0,R97-F97))</f>
        <v/>
      </c>
      <c r="R97" s="10">
        <f>IF(OR(A97="",N97="",M97=""),"",N97*12*M97)</f>
        <v/>
      </c>
      <c r="S97" s="6" t="n"/>
      <c r="T97" s="9">
        <f>IF(OR(A97="",F97="",S97=""),"",IFERROR(F97/S97,0))</f>
        <v/>
      </c>
      <c r="U97" s="6" t="n"/>
      <c r="V97" s="9">
        <f>IF(OR(A97="",N97="",U97=""),"",IFERROR(N97/U97,0))</f>
        <v/>
      </c>
      <c r="W97" s="11">
        <f>IF(OR(A97="",K97=""),"",IF(K97&lt;=0.035,"Prüfen – attraktiv","Zinsangebot vergleichen"))</f>
        <v/>
      </c>
      <c r="X97" s="12" t="n"/>
    </row>
    <row r="98" ht="22" customHeight="1">
      <c r="A98" s="4" t="n"/>
      <c r="B98" s="5" t="n"/>
      <c r="C98" s="5" t="n"/>
      <c r="D98" s="5" t="n"/>
      <c r="E98" s="5" t="n"/>
      <c r="F98" s="6" t="n"/>
      <c r="G98" s="7" t="n"/>
      <c r="H98" s="4" t="n"/>
      <c r="I98" s="8" t="n"/>
      <c r="J98" s="8" t="n"/>
      <c r="K98" s="13">
        <f>IF(OR(A98="",I98="",J98=""),"",I98+J98)</f>
        <v/>
      </c>
      <c r="L98" s="8" t="n"/>
      <c r="M98" s="4" t="n"/>
      <c r="N98" s="14">
        <f>IF(OR(A98="",F98="",K98="",L98=""),"",F98*(K98+L98)/12)</f>
        <v/>
      </c>
      <c r="O98" s="14">
        <f>IF(OR(A98="",F98="",K98=""),"",F98*K98/12)</f>
        <v/>
      </c>
      <c r="P98" s="14">
        <f>IF(OR(A98="",N98="",O98=""),"",N98-O98)</f>
        <v/>
      </c>
      <c r="Q98" s="14">
        <f>IF(OR(A98="",R98="",F98=""),"",MAX(0,R98-F98))</f>
        <v/>
      </c>
      <c r="R98" s="14">
        <f>IF(OR(A98="",N98="",M98=""),"",N98*12*M98)</f>
        <v/>
      </c>
      <c r="S98" s="6" t="n"/>
      <c r="T98" s="13">
        <f>IF(OR(A98="",F98="",S98=""),"",IFERROR(F98/S98,0))</f>
        <v/>
      </c>
      <c r="U98" s="6" t="n"/>
      <c r="V98" s="13">
        <f>IF(OR(A98="",N98="",U98=""),"",IFERROR(N98/U98,0))</f>
        <v/>
      </c>
      <c r="W98" s="15">
        <f>IF(OR(A98="",K98=""),"",IF(K98&lt;=0.035,"Prüfen – attraktiv","Zinsangebot vergleichen"))</f>
        <v/>
      </c>
      <c r="X98" s="12" t="n"/>
    </row>
    <row r="99" ht="22" customHeight="1">
      <c r="A99" s="4" t="n"/>
      <c r="B99" s="5" t="n"/>
      <c r="C99" s="5" t="n"/>
      <c r="D99" s="5" t="n"/>
      <c r="E99" s="5" t="n"/>
      <c r="F99" s="6" t="n"/>
      <c r="G99" s="7" t="n"/>
      <c r="H99" s="4" t="n"/>
      <c r="I99" s="8" t="n"/>
      <c r="J99" s="8" t="n"/>
      <c r="K99" s="9">
        <f>IF(OR(A99="",I99="",J99=""),"",I99+J99)</f>
        <v/>
      </c>
      <c r="L99" s="8" t="n"/>
      <c r="M99" s="4" t="n"/>
      <c r="N99" s="10">
        <f>IF(OR(A99="",F99="",K99="",L99=""),"",F99*(K99+L99)/12)</f>
        <v/>
      </c>
      <c r="O99" s="10">
        <f>IF(OR(A99="",F99="",K99=""),"",F99*K99/12)</f>
        <v/>
      </c>
      <c r="P99" s="10">
        <f>IF(OR(A99="",N99="",O99=""),"",N99-O99)</f>
        <v/>
      </c>
      <c r="Q99" s="10">
        <f>IF(OR(A99="",R99="",F99=""),"",MAX(0,R99-F99))</f>
        <v/>
      </c>
      <c r="R99" s="10">
        <f>IF(OR(A99="",N99="",M99=""),"",N99*12*M99)</f>
        <v/>
      </c>
      <c r="S99" s="6" t="n"/>
      <c r="T99" s="9">
        <f>IF(OR(A99="",F99="",S99=""),"",IFERROR(F99/S99,0))</f>
        <v/>
      </c>
      <c r="U99" s="6" t="n"/>
      <c r="V99" s="9">
        <f>IF(OR(A99="",N99="",U99=""),"",IFERROR(N99/U99,0))</f>
        <v/>
      </c>
      <c r="W99" s="11">
        <f>IF(OR(A99="",K99=""),"",IF(K99&lt;=0.035,"Prüfen – attraktiv","Zinsangebot vergleichen"))</f>
        <v/>
      </c>
      <c r="X99" s="12" t="n"/>
    </row>
    <row r="100" ht="22" customHeight="1">
      <c r="A100" s="4" t="n"/>
      <c r="B100" s="5" t="n"/>
      <c r="C100" s="5" t="n"/>
      <c r="D100" s="5" t="n"/>
      <c r="E100" s="5" t="n"/>
      <c r="F100" s="6" t="n"/>
      <c r="G100" s="7" t="n"/>
      <c r="H100" s="4" t="n"/>
      <c r="I100" s="8" t="n"/>
      <c r="J100" s="8" t="n"/>
      <c r="K100" s="13">
        <f>IF(OR(A100="",I100="",J100=""),"",I100+J100)</f>
        <v/>
      </c>
      <c r="L100" s="8" t="n"/>
      <c r="M100" s="4" t="n"/>
      <c r="N100" s="14">
        <f>IF(OR(A100="",F100="",K100="",L100=""),"",F100*(K100+L100)/12)</f>
        <v/>
      </c>
      <c r="O100" s="14">
        <f>IF(OR(A100="",F100="",K100=""),"",F100*K100/12)</f>
        <v/>
      </c>
      <c r="P100" s="14">
        <f>IF(OR(A100="",N100="",O100=""),"",N100-O100)</f>
        <v/>
      </c>
      <c r="Q100" s="14">
        <f>IF(OR(A100="",R100="",F100=""),"",MAX(0,R100-F100))</f>
        <v/>
      </c>
      <c r="R100" s="14">
        <f>IF(OR(A100="",N100="",M100=""),"",N100*12*M100)</f>
        <v/>
      </c>
      <c r="S100" s="6" t="n"/>
      <c r="T100" s="13">
        <f>IF(OR(A100="",F100="",S100=""),"",IFERROR(F100/S100,0))</f>
        <v/>
      </c>
      <c r="U100" s="6" t="n"/>
      <c r="V100" s="13">
        <f>IF(OR(A100="",N100="",U100=""),"",IFERROR(N100/U100,0))</f>
        <v/>
      </c>
      <c r="W100" s="15">
        <f>IF(OR(A100="",K100=""),"",IF(K100&lt;=0.035,"Prüfen – attraktiv","Zinsangebot vergleichen"))</f>
        <v/>
      </c>
      <c r="X100" s="12" t="n"/>
    </row>
    <row r="101" ht="22" customHeight="1">
      <c r="A101" s="4" t="n"/>
      <c r="B101" s="5" t="n"/>
      <c r="C101" s="5" t="n"/>
      <c r="D101" s="5" t="n"/>
      <c r="E101" s="5" t="n"/>
      <c r="F101" s="6" t="n"/>
      <c r="G101" s="7" t="n"/>
      <c r="H101" s="4" t="n"/>
      <c r="I101" s="8" t="n"/>
      <c r="J101" s="8" t="n"/>
      <c r="K101" s="9">
        <f>IF(OR(A101="",I101="",J101=""),"",I101+J101)</f>
        <v/>
      </c>
      <c r="L101" s="8" t="n"/>
      <c r="M101" s="4" t="n"/>
      <c r="N101" s="10">
        <f>IF(OR(A101="",F101="",K101="",L101=""),"",F101*(K101+L101)/12)</f>
        <v/>
      </c>
      <c r="O101" s="10">
        <f>IF(OR(A101="",F101="",K101=""),"",F101*K101/12)</f>
        <v/>
      </c>
      <c r="P101" s="10">
        <f>IF(OR(A101="",N101="",O101=""),"",N101-O101)</f>
        <v/>
      </c>
      <c r="Q101" s="10">
        <f>IF(OR(A101="",R101="",F101=""),"",MAX(0,R101-F101))</f>
        <v/>
      </c>
      <c r="R101" s="10">
        <f>IF(OR(A101="",N101="",M101=""),"",N101*12*M101)</f>
        <v/>
      </c>
      <c r="S101" s="6" t="n"/>
      <c r="T101" s="9">
        <f>IF(OR(A101="",F101="",S101=""),"",IFERROR(F101/S101,0))</f>
        <v/>
      </c>
      <c r="U101" s="6" t="n"/>
      <c r="V101" s="9">
        <f>IF(OR(A101="",N101="",U101=""),"",IFERROR(N101/U101,0))</f>
        <v/>
      </c>
      <c r="W101" s="11">
        <f>IF(OR(A101="",K101=""),"",IF(K101&lt;=0.035,"Prüfen – attraktiv","Zinsangebot vergleichen"))</f>
        <v/>
      </c>
      <c r="X101" s="12" t="n"/>
    </row>
    <row r="102" ht="22" customHeight="1">
      <c r="A102" s="4" t="n"/>
      <c r="B102" s="5" t="n"/>
      <c r="C102" s="5" t="n"/>
      <c r="D102" s="5" t="n"/>
      <c r="E102" s="5" t="n"/>
      <c r="F102" s="6" t="n"/>
      <c r="G102" s="7" t="n"/>
      <c r="H102" s="4" t="n"/>
      <c r="I102" s="8" t="n"/>
      <c r="J102" s="8" t="n"/>
      <c r="K102" s="13">
        <f>IF(OR(A102="",I102="",J102=""),"",I102+J102)</f>
        <v/>
      </c>
      <c r="L102" s="8" t="n"/>
      <c r="M102" s="4" t="n"/>
      <c r="N102" s="14">
        <f>IF(OR(A102="",F102="",K102="",L102=""),"",F102*(K102+L102)/12)</f>
        <v/>
      </c>
      <c r="O102" s="14">
        <f>IF(OR(A102="",F102="",K102=""),"",F102*K102/12)</f>
        <v/>
      </c>
      <c r="P102" s="14">
        <f>IF(OR(A102="",N102="",O102=""),"",N102-O102)</f>
        <v/>
      </c>
      <c r="Q102" s="14">
        <f>IF(OR(A102="",R102="",F102=""),"",MAX(0,R102-F102))</f>
        <v/>
      </c>
      <c r="R102" s="14">
        <f>IF(OR(A102="",N102="",M102=""),"",N102*12*M102)</f>
        <v/>
      </c>
      <c r="S102" s="6" t="n"/>
      <c r="T102" s="13">
        <f>IF(OR(A102="",F102="",S102=""),"",IFERROR(F102/S102,0))</f>
        <v/>
      </c>
      <c r="U102" s="6" t="n"/>
      <c r="V102" s="13">
        <f>IF(OR(A102="",N102="",U102=""),"",IFERROR(N102/U102,0))</f>
        <v/>
      </c>
      <c r="W102" s="15">
        <f>IF(OR(A102="",K102=""),"",IF(K102&lt;=0.035,"Prüfen – attraktiv","Zinsangebot vergleichen"))</f>
        <v/>
      </c>
      <c r="X102" s="12" t="n"/>
    </row>
    <row r="103" ht="22" customHeight="1">
      <c r="A103" s="4" t="n"/>
      <c r="B103" s="5" t="n"/>
      <c r="C103" s="5" t="n"/>
      <c r="D103" s="5" t="n"/>
      <c r="E103" s="5" t="n"/>
      <c r="F103" s="6" t="n"/>
      <c r="G103" s="7" t="n"/>
      <c r="H103" s="4" t="n"/>
      <c r="I103" s="8" t="n"/>
      <c r="J103" s="8" t="n"/>
      <c r="K103" s="9">
        <f>IF(OR(A103="",I103="",J103=""),"",I103+J103)</f>
        <v/>
      </c>
      <c r="L103" s="8" t="n"/>
      <c r="M103" s="4" t="n"/>
      <c r="N103" s="10">
        <f>IF(OR(A103="",F103="",K103="",L103=""),"",F103*(K103+L103)/12)</f>
        <v/>
      </c>
      <c r="O103" s="10">
        <f>IF(OR(A103="",F103="",K103=""),"",F103*K103/12)</f>
        <v/>
      </c>
      <c r="P103" s="10">
        <f>IF(OR(A103="",N103="",O103=""),"",N103-O103)</f>
        <v/>
      </c>
      <c r="Q103" s="10">
        <f>IF(OR(A103="",R103="",F103=""),"",MAX(0,R103-F103))</f>
        <v/>
      </c>
      <c r="R103" s="10">
        <f>IF(OR(A103="",N103="",M103=""),"",N103*12*M103)</f>
        <v/>
      </c>
      <c r="S103" s="6" t="n"/>
      <c r="T103" s="9">
        <f>IF(OR(A103="",F103="",S103=""),"",IFERROR(F103/S103,0))</f>
        <v/>
      </c>
      <c r="U103" s="6" t="n"/>
      <c r="V103" s="9">
        <f>IF(OR(A103="",N103="",U103=""),"",IFERROR(N103/U103,0))</f>
        <v/>
      </c>
      <c r="W103" s="11">
        <f>IF(OR(A103="",K103=""),"",IF(K103&lt;=0.035,"Prüfen – attraktiv","Zinsangebot vergleichen"))</f>
        <v/>
      </c>
      <c r="X103" s="12" t="n"/>
    </row>
    <row r="104" ht="22" customHeight="1">
      <c r="A104" s="4" t="n"/>
      <c r="B104" s="5" t="n"/>
      <c r="C104" s="5" t="n"/>
      <c r="D104" s="5" t="n"/>
      <c r="E104" s="5" t="n"/>
      <c r="F104" s="6" t="n"/>
      <c r="G104" s="7" t="n"/>
      <c r="H104" s="4" t="n"/>
      <c r="I104" s="8" t="n"/>
      <c r="J104" s="8" t="n"/>
      <c r="K104" s="13">
        <f>IF(OR(A104="",I104="",J104=""),"",I104+J104)</f>
        <v/>
      </c>
      <c r="L104" s="8" t="n"/>
      <c r="M104" s="4" t="n"/>
      <c r="N104" s="14">
        <f>IF(OR(A104="",F104="",K104="",L104=""),"",F104*(K104+L104)/12)</f>
        <v/>
      </c>
      <c r="O104" s="14">
        <f>IF(OR(A104="",F104="",K104=""),"",F104*K104/12)</f>
        <v/>
      </c>
      <c r="P104" s="14">
        <f>IF(OR(A104="",N104="",O104=""),"",N104-O104)</f>
        <v/>
      </c>
      <c r="Q104" s="14">
        <f>IF(OR(A104="",R104="",F104=""),"",MAX(0,R104-F104))</f>
        <v/>
      </c>
      <c r="R104" s="14">
        <f>IF(OR(A104="",N104="",M104=""),"",N104*12*M104)</f>
        <v/>
      </c>
      <c r="S104" s="6" t="n"/>
      <c r="T104" s="13">
        <f>IF(OR(A104="",F104="",S104=""),"",IFERROR(F104/S104,0))</f>
        <v/>
      </c>
      <c r="U104" s="6" t="n"/>
      <c r="V104" s="13">
        <f>IF(OR(A104="",N104="",U104=""),"",IFERROR(N104/U104,0))</f>
        <v/>
      </c>
      <c r="W104" s="15">
        <f>IF(OR(A104="",K104=""),"",IF(K104&lt;=0.035,"Prüfen – attraktiv","Zinsangebot vergleichen"))</f>
        <v/>
      </c>
      <c r="X104" s="12" t="n"/>
    </row>
  </sheetData>
  <autoFilter ref="A4:X104"/>
  <mergeCells count="1">
    <mergeCell ref="A1:X1"/>
  </mergeCells>
  <conditionalFormatting sqref="K5:K104">
    <cfRule type="expression" priority="1" dxfId="0">
      <formula>$K5&lt;=0.035</formula>
    </cfRule>
    <cfRule type="expression" priority="2" dxfId="1">
      <formula>$K5&gt;0.04</formula>
    </cfRule>
  </conditionalFormatting>
  <conditionalFormatting sqref="V5:V104">
    <cfRule type="expression" priority="3" dxfId="1">
      <formula>$V5&gt;0.35</formula>
    </cfRule>
  </conditionalFormatting>
  <conditionalFormatting sqref="W5:W104">
    <cfRule type="expression" priority="4" dxfId="0">
      <formula>$W5="Prüfen – attraktiv"</formula>
    </cfRule>
  </conditionalFormatting>
  <dataValidations count="7">
    <dataValidation sqref="A5:A104" showErrorMessage="1" showInputMessage="1" allowBlank="1" errorTitle="Ungültige Angebots-Nr." error="Bitte verwenden Sie eine ganze Zahl größer als 0." promptTitle="Angebots-Nr." prompt="Bitte geben Sie eine eindeutige positive Angebotsnummer ein." type="whole" operator="between">
      <formula1>1</formula1>
      <formula2>999999</formula2>
    </dataValidation>
    <dataValidation sqref="E5:E104" showErrorMessage="1" showInputMessage="1" allowBlank="1" errorTitle="Ungültiger Darlehenszweck" error="Bitte wählen Sie einen Eintrag aus der Liste." promptTitle="Darlehenszweck" prompt="Bitte wählen Sie den Darlehenszweck aus." type="list">
      <formula1>"Anschlussfinanzierung,Modernisierung,Kapitalanlage,Refinanzierung"</formula1>
    </dataValidation>
    <dataValidation sqref="F5:F104 S5:S104 U5:U104" showErrorMessage="1" showInputMessage="1" allowBlank="1" errorTitle="Ungültiger Geldbetrag" error="Bitte geben Sie einen Betrag zwischen 0 € und 2.000.000 € ein." promptTitle="Geldbetrag" prompt="Bitte geben Sie einen positiven Geldbetrag ein." type="decimal" operator="between">
      <formula1>0</formula1>
      <formula2>2000000</formula2>
    </dataValidation>
    <dataValidation sqref="H5:H104" showErrorMessage="1" showInputMessage="1" allowBlank="1" errorTitle="Ungültiger Vorlauf" error="Bitte geben Sie einen Wert zwischen 0 und 120 Monaten ein." promptTitle="Forward-Vorlauf" prompt="Bitte geben Sie den Vorlauf in Monaten ein." type="whole" operator="between">
      <formula1>0</formula1>
      <formula2>120</formula2>
    </dataValidation>
    <dataValidation sqref="I5:J104" showErrorMessage="1" showInputMessage="1" allowBlank="1" errorTitle="Ungültiger Zinssatz" error="Bitte geben Sie einen Zinssatz zwischen 0,0 % und 15,0 % ein." promptTitle="Zinssatz" prompt="Bitte geben Sie einen Zinssatz als Prozentwert ein." type="decimal" operator="between">
      <formula1>0</formula1>
      <formula2>0.15</formula2>
    </dataValidation>
    <dataValidation sqref="L5:L104" showErrorMessage="1" showInputMessage="1" allowBlank="1" errorTitle="Ungültige Tilgung" error="Bitte geben Sie eine Tilgung zwischen 0,5 % und 15,0 % ein." promptTitle="Anfängliche Tilgung" prompt="Bitte geben Sie die anfängliche Tilgung als Prozentwert ein." type="decimal" operator="between">
      <formula1>0.005</formula1>
      <formula2>0.15</formula2>
    </dataValidation>
    <dataValidation sqref="M5:M104" showErrorMessage="1" showInputMessage="1" allowBlank="1" errorTitle="Ungültige Laufzeit" error="Bitte geben Sie eine Laufzeit zwischen 1 und 40 Jahren ein." promptTitle="Darlehenslaufzeit" prompt="Bitte geben Sie die angenommene Laufzeit in Jahren ein." type="whole" operator="between">
      <formula1>1</formula1>
      <formula2>40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1" customWidth="1" min="1" max="1"/>
    <col width="19" customWidth="1" min="2" max="2"/>
    <col width="4" customWidth="1" min="3" max="3"/>
    <col width="31" customWidth="1" min="4" max="4"/>
    <col width="22" customWidth="1" min="5" max="5"/>
    <col width="4" customWidth="1" min="6" max="6"/>
    <col width="15" customWidth="1" min="7" max="7"/>
    <col width="15" customWidth="1" min="8" max="8"/>
    <col width="15" customWidth="1" min="9" max="9"/>
    <col width="15" customWidth="1" min="10" max="10"/>
    <col width="15" customWidth="1" min="11" max="11"/>
    <col hidden="1" width="20" customWidth="1" min="12" max="12"/>
    <col width="4" customWidth="1" min="13" max="13"/>
    <col width="16" customWidth="1" min="14" max="14"/>
    <col width="16" customWidth="1" min="15" max="15"/>
  </cols>
  <sheetData>
    <row r="1" ht="28" customHeight="1">
      <c r="A1" s="1" t="inlineStr">
        <is>
          <t>Dashboard – Forward-Darlehen Übersicht</t>
        </is>
      </c>
      <c r="B1" s="33" t="n"/>
      <c r="C1" s="33" t="n"/>
      <c r="D1" s="33" t="n"/>
      <c r="E1" s="33" t="n"/>
      <c r="F1" s="33" t="n"/>
      <c r="G1" s="33" t="n"/>
      <c r="H1" s="33" t="n"/>
      <c r="I1" s="33" t="n"/>
      <c r="J1" s="33" t="n"/>
      <c r="K1" s="33" t="n"/>
      <c r="L1" s="33" t="n"/>
      <c r="M1" s="33" t="n"/>
      <c r="N1" s="33" t="n"/>
      <c r="O1" s="34" t="n"/>
    </row>
    <row r="2" ht="28" customHeight="1">
      <c r="A2" s="2" t="inlineStr">
        <is>
          <t>Wählen Sie ein Angebot aus und vergleichen Sie Zinssätze, Raten und Beleihungsausläufe.</t>
        </is>
      </c>
      <c r="L2" s="16" t="inlineStr">
        <is>
          <t>Auswahlliste Angebots-Nr.</t>
        </is>
      </c>
    </row>
    <row r="3">
      <c r="A3" s="17" t="inlineStr">
        <is>
          <t>Angebots-Nr. auswählen</t>
        </is>
      </c>
      <c r="B3" s="18" t="n">
        <v>1001</v>
      </c>
      <c r="D3" s="19" t="inlineStr">
        <is>
          <t>Details zur Auswahl</t>
        </is>
      </c>
      <c r="L3" s="20">
        <f>IF('Darlehensvergleich'!$A$5="","",'Darlehensvergleich'!$A$5)</f>
        <v/>
      </c>
    </row>
    <row r="4">
      <c r="D4" s="19" t="inlineStr">
        <is>
          <t>Merkmal</t>
        </is>
      </c>
      <c r="E4" s="19" t="inlineStr">
        <is>
          <t>Wert</t>
        </is>
      </c>
      <c r="L4" s="20">
        <f>IF('Darlehensvergleich'!$A$6="","",'Darlehensvergleich'!$A$6)</f>
        <v/>
      </c>
    </row>
    <row r="5">
      <c r="A5" s="19" t="inlineStr">
        <is>
          <t>Kennzahl</t>
        </is>
      </c>
      <c r="B5" s="19" t="inlineStr">
        <is>
          <t>Wert</t>
        </is>
      </c>
      <c r="D5" s="21" t="inlineStr">
        <is>
          <t>Eigentümer / Ansprechpartner</t>
        </is>
      </c>
      <c r="E5" s="22">
        <f>IFERROR(VLOOKUP($B$3,'Darlehensvergleich'!$A$5:$X$104,2,FALSE),"Keine Auswahl")</f>
        <v/>
      </c>
      <c r="L5" s="20">
        <f>IF('Darlehensvergleich'!$A$7="","",'Darlehensvergleich'!$A$7)</f>
        <v/>
      </c>
    </row>
    <row r="6">
      <c r="A6" s="21" t="inlineStr">
        <is>
          <t>Anzahl der Angebote</t>
        </is>
      </c>
      <c r="B6" s="23">
        <f>COUNTIF('Darlehensvergleich'!$A$5:$A$104,"&gt;0")</f>
        <v/>
      </c>
      <c r="D6" s="24" t="inlineStr">
        <is>
          <t>Effektiver Sollzins</t>
        </is>
      </c>
      <c r="E6" s="25">
        <f>IFERROR(VLOOKUP($B$3,'Darlehensvergleich'!$A$5:$X$104,11,FALSE),"")</f>
        <v/>
      </c>
      <c r="L6" s="20">
        <f>IF('Darlehensvergleich'!$A$8="","",'Darlehensvergleich'!$A$8)</f>
        <v/>
      </c>
    </row>
    <row r="7">
      <c r="A7" s="24" t="inlineStr">
        <is>
          <t>Durchschnittlicher Sollzins</t>
        </is>
      </c>
      <c r="B7" s="25">
        <f>IFERROR(AVERAGE('Darlehensvergleich'!$K$5:$K$104),0)</f>
        <v/>
      </c>
      <c r="D7" s="21" t="inlineStr">
        <is>
          <t>Monatliche Rate</t>
        </is>
      </c>
      <c r="E7" s="26">
        <f>IFERROR(VLOOKUP($B$3,'Darlehensvergleich'!$A$5:$X$104,14,FALSE),"")</f>
        <v/>
      </c>
      <c r="L7" s="20">
        <f>IF('Darlehensvergleich'!$A$9="","",'Darlehensvergleich'!$A$9)</f>
        <v/>
      </c>
    </row>
    <row r="8">
      <c r="A8" s="21" t="inlineStr">
        <is>
          <t>Niedrigster effektiver Sollzins</t>
        </is>
      </c>
      <c r="B8" s="27">
        <f>IFERROR(MIN('Darlehensvergleich'!$K$5:$K$104),0)</f>
        <v/>
      </c>
      <c r="D8" s="24" t="inlineStr">
        <is>
          <t>Zinskosten über die Laufzeit</t>
        </is>
      </c>
      <c r="E8" s="28">
        <f>IFERROR(VLOOKUP($B$3,'Darlehensvergleich'!$A$5:$X$104,17,FALSE),"")</f>
        <v/>
      </c>
      <c r="L8" s="20">
        <f>IF('Darlehensvergleich'!$A$10="","",'Darlehensvergleich'!$A$10)</f>
        <v/>
      </c>
    </row>
    <row r="9">
      <c r="A9" s="24" t="inlineStr">
        <is>
          <t>Durchschnittliche Monatsrate</t>
        </is>
      </c>
      <c r="B9" s="28">
        <f>IFERROR(AVERAGE('Darlehensvergleich'!$N$5:$N$104),0)</f>
        <v/>
      </c>
      <c r="D9" s="21" t="inlineStr">
        <is>
          <t>Beleihungsauslauf</t>
        </is>
      </c>
      <c r="E9" s="27">
        <f>IFERROR(VLOOKUP($B$3,'Darlehensvergleich'!$A$5:$X$104,20,FALSE),"")</f>
        <v/>
      </c>
      <c r="L9" s="20">
        <f>IF('Darlehensvergleich'!$A$11="","",'Darlehensvergleich'!$A$11)</f>
        <v/>
      </c>
    </row>
    <row r="10">
      <c r="A10" s="21" t="inlineStr">
        <is>
          <t>Gesamtes Finanzierungsvolumen</t>
        </is>
      </c>
      <c r="B10" s="26">
        <f>SUM('Darlehensvergleich'!$F$5:$F$104)</f>
        <v/>
      </c>
      <c r="D10" s="24" t="inlineStr">
        <is>
          <t>Rate-zu-Kaltmiete-Quote</t>
        </is>
      </c>
      <c r="E10" s="25">
        <f>IFERROR(VLOOKUP($B$3,'Darlehensvergleich'!$A$5:$X$104,22,FALSE),"")</f>
        <v/>
      </c>
      <c r="L10" s="20">
        <f>IF('Darlehensvergleich'!$A$12="","",'Darlehensvergleich'!$A$12)</f>
        <v/>
      </c>
    </row>
    <row r="11">
      <c r="A11" s="24" t="inlineStr">
        <is>
          <t>Durchschnittlicher Beleihungsauslauf</t>
        </is>
      </c>
      <c r="B11" s="25">
        <f>IFERROR(AVERAGE('Darlehensvergleich'!$T$5:$T$104),0)</f>
        <v/>
      </c>
      <c r="D11" s="21" t="inlineStr">
        <is>
          <t>Entscheidung</t>
        </is>
      </c>
      <c r="E11" s="22">
        <f>IFERROR(VLOOKUP($B$3,'Darlehensvergleich'!$A$5:$X$104,23,FALSE),"Keine Auswahl")</f>
        <v/>
      </c>
      <c r="L11" s="20">
        <f>IF('Darlehensvergleich'!$A$13="","",'Darlehensvergleich'!$A$13)</f>
        <v/>
      </c>
    </row>
    <row r="12">
      <c r="A12" s="21" t="inlineStr">
        <is>
          <t>Anzahl attraktiver Angebote</t>
        </is>
      </c>
      <c r="B12" s="23">
        <f>COUNTIF('Darlehensvergleich'!$W$5:$W$104,"Prüfen – attraktiv")</f>
        <v/>
      </c>
      <c r="L12" s="20">
        <f>IF('Darlehensvergleich'!$A$14="","",'Darlehensvergleich'!$A$14)</f>
        <v/>
      </c>
    </row>
    <row r="13">
      <c r="L13" s="20">
        <f>IF('Darlehensvergleich'!$A$15="","",'Darlehensvergleich'!$A$15)</f>
        <v/>
      </c>
    </row>
    <row r="14">
      <c r="L14" s="20">
        <f>IF('Darlehensvergleich'!$A$16="","",'Darlehensvergleich'!$A$16)</f>
        <v/>
      </c>
    </row>
    <row r="15">
      <c r="L15" s="20">
        <f>IF('Darlehensvergleich'!$A$17="","",'Darlehensvergleich'!$A$17)</f>
        <v/>
      </c>
    </row>
    <row r="16">
      <c r="L16" s="20">
        <f>IF('Darlehensvergleich'!$A$18="","",'Darlehensvergleich'!$A$18)</f>
        <v/>
      </c>
    </row>
    <row r="17">
      <c r="A17" s="29" t="inlineStr">
        <is>
          <t>Finanzierungsvolumen nach Stadt</t>
        </is>
      </c>
      <c r="L17" s="20">
        <f>IF('Darlehensvergleich'!$A$19="","",'Darlehensvergleich'!$A$19)</f>
        <v/>
      </c>
    </row>
    <row r="18">
      <c r="A18" s="19" t="inlineStr">
        <is>
          <t>Stadt</t>
        </is>
      </c>
      <c r="B18" s="19" t="inlineStr">
        <is>
          <t>Finanzierungsvolumen</t>
        </is>
      </c>
      <c r="L18" s="20">
        <f>IF('Darlehensvergleich'!$A$20="","",'Darlehensvergleich'!$A$20)</f>
        <v/>
      </c>
    </row>
    <row r="19">
      <c r="A19" s="21" t="inlineStr">
        <is>
          <t>Berlin</t>
        </is>
      </c>
      <c r="B19" s="10">
        <f>SUMIF('Darlehensvergleich'!$D$5:$D$104,A19,'Darlehensvergleich'!$F$5:$F$104)</f>
        <v/>
      </c>
      <c r="L19" s="20">
        <f>IF('Darlehensvergleich'!$A$21="","",'Darlehensvergleich'!$A$21)</f>
        <v/>
      </c>
    </row>
    <row r="20">
      <c r="A20" s="24" t="inlineStr">
        <is>
          <t>München</t>
        </is>
      </c>
      <c r="B20" s="14">
        <f>SUMIF('Darlehensvergleich'!$D$5:$D$104,A20,'Darlehensvergleich'!$F$5:$F$104)</f>
        <v/>
      </c>
      <c r="L20" s="20">
        <f>IF('Darlehensvergleich'!$A$22="","",'Darlehensvergleich'!$A$22)</f>
        <v/>
      </c>
    </row>
    <row r="21">
      <c r="A21" s="21" t="inlineStr">
        <is>
          <t>Hamburg</t>
        </is>
      </c>
      <c r="B21" s="10">
        <f>SUMIF('Darlehensvergleich'!$D$5:$D$104,A21,'Darlehensvergleich'!$F$5:$F$104)</f>
        <v/>
      </c>
      <c r="L21" s="20">
        <f>IF('Darlehensvergleich'!$A$23="","",'Darlehensvergleich'!$A$23)</f>
        <v/>
      </c>
    </row>
    <row r="22">
      <c r="A22" s="24" t="inlineStr">
        <is>
          <t>Köln</t>
        </is>
      </c>
      <c r="B22" s="14">
        <f>SUMIF('Darlehensvergleich'!$D$5:$D$104,A22,'Darlehensvergleich'!$F$5:$F$104)</f>
        <v/>
      </c>
      <c r="L22" s="20">
        <f>IF('Darlehensvergleich'!$A$24="","",'Darlehensvergleich'!$A$24)</f>
        <v/>
      </c>
    </row>
    <row r="23">
      <c r="A23" s="21" t="inlineStr">
        <is>
          <t>Frankfurt am Main</t>
        </is>
      </c>
      <c r="B23" s="10">
        <f>SUMIF('Darlehensvergleich'!$D$5:$D$104,A23,'Darlehensvergleich'!$F$5:$F$104)</f>
        <v/>
      </c>
      <c r="L23" s="20">
        <f>IF('Darlehensvergleich'!$A$25="","",'Darlehensvergleich'!$A$25)</f>
        <v/>
      </c>
    </row>
    <row r="24">
      <c r="A24" s="24" t="inlineStr">
        <is>
          <t>Stuttgart</t>
        </is>
      </c>
      <c r="B24" s="14">
        <f>SUMIF('Darlehensvergleich'!$D$5:$D$104,A24,'Darlehensvergleich'!$F$5:$F$104)</f>
        <v/>
      </c>
      <c r="L24" s="20">
        <f>IF('Darlehensvergleich'!$A$26="","",'Darlehensvergleich'!$A$26)</f>
        <v/>
      </c>
    </row>
    <row r="25">
      <c r="A25" s="21" t="inlineStr">
        <is>
          <t>Düsseldorf</t>
        </is>
      </c>
      <c r="B25" s="10">
        <f>SUMIF('Darlehensvergleich'!$D$5:$D$104,A25,'Darlehensvergleich'!$F$5:$F$104)</f>
        <v/>
      </c>
      <c r="L25" s="20">
        <f>IF('Darlehensvergleich'!$A$27="","",'Darlehensvergleich'!$A$27)</f>
        <v/>
      </c>
    </row>
    <row r="26">
      <c r="A26" s="24" t="inlineStr">
        <is>
          <t>Leipzig</t>
        </is>
      </c>
      <c r="B26" s="14">
        <f>SUMIF('Darlehensvergleich'!$D$5:$D$104,A26,'Darlehensvergleich'!$F$5:$F$104)</f>
        <v/>
      </c>
      <c r="L26" s="20">
        <f>IF('Darlehensvergleich'!$A$28="","",'Darlehensvergleich'!$A$28)</f>
        <v/>
      </c>
    </row>
    <row r="27">
      <c r="A27" s="21" t="inlineStr">
        <is>
          <t>Dresden</t>
        </is>
      </c>
      <c r="B27" s="10">
        <f>SUMIF('Darlehensvergleich'!$D$5:$D$104,A27,'Darlehensvergleich'!$F$5:$F$104)</f>
        <v/>
      </c>
      <c r="L27" s="20">
        <f>IF('Darlehensvergleich'!$A$29="","",'Darlehensvergleich'!$A$29)</f>
        <v/>
      </c>
    </row>
    <row r="28">
      <c r="A28" s="24" t="inlineStr">
        <is>
          <t>Hannover</t>
        </is>
      </c>
      <c r="B28" s="14">
        <f>SUMIF('Darlehensvergleich'!$D$5:$D$104,A28,'Darlehensvergleich'!$F$5:$F$104)</f>
        <v/>
      </c>
      <c r="L28" s="20">
        <f>IF('Darlehensvergleich'!$A$30="","",'Darlehensvergleich'!$A$30)</f>
        <v/>
      </c>
    </row>
    <row r="29">
      <c r="A29" s="21" t="inlineStr">
        <is>
          <t>Nürnberg</t>
        </is>
      </c>
      <c r="B29" s="10">
        <f>SUMIF('Darlehensvergleich'!$D$5:$D$104,A29,'Darlehensvergleich'!$F$5:$F$104)</f>
        <v/>
      </c>
      <c r="L29" s="20">
        <f>IF('Darlehensvergleich'!$A$31="","",'Darlehensvergleich'!$A$31)</f>
        <v/>
      </c>
    </row>
    <row r="30">
      <c r="A30" s="24" t="inlineStr">
        <is>
          <t>Bremen</t>
        </is>
      </c>
      <c r="B30" s="14">
        <f>SUMIF('Darlehensvergleich'!$D$5:$D$104,A30,'Darlehensvergleich'!$F$5:$F$104)</f>
        <v/>
      </c>
      <c r="L30" s="20">
        <f>IF('Darlehensvergleich'!$A$32="","",'Darlehensvergleich'!$A$32)</f>
        <v/>
      </c>
    </row>
    <row r="31">
      <c r="L31" s="20">
        <f>IF('Darlehensvergleich'!$A$33="","",'Darlehensvergleich'!$A$33)</f>
        <v/>
      </c>
    </row>
    <row r="32">
      <c r="L32" s="20">
        <f>IF('Darlehensvergleich'!$A$34="","",'Darlehensvergleich'!$A$34)</f>
        <v/>
      </c>
    </row>
    <row r="33">
      <c r="L33" s="20">
        <f>IF('Darlehensvergleich'!$A$35="","",'Darlehensvergleich'!$A$35)</f>
        <v/>
      </c>
    </row>
    <row r="34">
      <c r="L34" s="20">
        <f>IF('Darlehensvergleich'!$A$36="","",'Darlehensvergleich'!$A$36)</f>
        <v/>
      </c>
    </row>
    <row r="35">
      <c r="L35" s="20">
        <f>IF('Darlehensvergleich'!$A$37="","",'Darlehensvergleich'!$A$37)</f>
        <v/>
      </c>
    </row>
    <row r="36">
      <c r="L36" s="20">
        <f>IF('Darlehensvergleich'!$A$38="","",'Darlehensvergleich'!$A$38)</f>
        <v/>
      </c>
    </row>
    <row r="37">
      <c r="L37" s="20">
        <f>IF('Darlehensvergleich'!$A$39="","",'Darlehensvergleich'!$A$39)</f>
        <v/>
      </c>
    </row>
    <row r="38">
      <c r="L38" s="20">
        <f>IF('Darlehensvergleich'!$A$40="","",'Darlehensvergleich'!$A$40)</f>
        <v/>
      </c>
    </row>
    <row r="39">
      <c r="L39" s="20">
        <f>IF('Darlehensvergleich'!$A$41="","",'Darlehensvergleich'!$A$41)</f>
        <v/>
      </c>
    </row>
    <row r="40">
      <c r="L40" s="20">
        <f>IF('Darlehensvergleich'!$A$42="","",'Darlehensvergleich'!$A$42)</f>
        <v/>
      </c>
    </row>
    <row r="41">
      <c r="L41" s="20">
        <f>IF('Darlehensvergleich'!$A$43="","",'Darlehensvergleich'!$A$43)</f>
        <v/>
      </c>
    </row>
    <row r="42">
      <c r="L42" s="20">
        <f>IF('Darlehensvergleich'!$A$44="","",'Darlehensvergleich'!$A$44)</f>
        <v/>
      </c>
    </row>
    <row r="43">
      <c r="L43" s="20">
        <f>IF('Darlehensvergleich'!$A$45="","",'Darlehensvergleich'!$A$45)</f>
        <v/>
      </c>
    </row>
    <row r="44">
      <c r="L44" s="20">
        <f>IF('Darlehensvergleich'!$A$46="","",'Darlehensvergleich'!$A$46)</f>
        <v/>
      </c>
    </row>
    <row r="45">
      <c r="L45" s="20">
        <f>IF('Darlehensvergleich'!$A$47="","",'Darlehensvergleich'!$A$47)</f>
        <v/>
      </c>
    </row>
    <row r="46">
      <c r="L46" s="20">
        <f>IF('Darlehensvergleich'!$A$48="","",'Darlehensvergleich'!$A$48)</f>
        <v/>
      </c>
    </row>
    <row r="47">
      <c r="L47" s="20">
        <f>IF('Darlehensvergleich'!$A$49="","",'Darlehensvergleich'!$A$49)</f>
        <v/>
      </c>
    </row>
    <row r="48">
      <c r="L48" s="20">
        <f>IF('Darlehensvergleich'!$A$50="","",'Darlehensvergleich'!$A$50)</f>
        <v/>
      </c>
    </row>
    <row r="49">
      <c r="L49" s="20">
        <f>IF('Darlehensvergleich'!$A$51="","",'Darlehensvergleich'!$A$51)</f>
        <v/>
      </c>
    </row>
    <row r="50">
      <c r="L50" s="20">
        <f>IF('Darlehensvergleich'!$A$52="","",'Darlehensvergleich'!$A$52)</f>
        <v/>
      </c>
    </row>
    <row r="51">
      <c r="L51" s="20">
        <f>IF('Darlehensvergleich'!$A$53="","",'Darlehensvergleich'!$A$53)</f>
        <v/>
      </c>
    </row>
    <row r="52">
      <c r="L52" s="20">
        <f>IF('Darlehensvergleich'!$A$54="","",'Darlehensvergleich'!$A$54)</f>
        <v/>
      </c>
    </row>
    <row r="53">
      <c r="L53" s="20">
        <f>IF('Darlehensvergleich'!$A$55="","",'Darlehensvergleich'!$A$55)</f>
        <v/>
      </c>
    </row>
    <row r="54">
      <c r="L54" s="20">
        <f>IF('Darlehensvergleich'!$A$56="","",'Darlehensvergleich'!$A$56)</f>
        <v/>
      </c>
    </row>
    <row r="55">
      <c r="L55" s="20">
        <f>IF('Darlehensvergleich'!$A$57="","",'Darlehensvergleich'!$A$57)</f>
        <v/>
      </c>
    </row>
    <row r="56">
      <c r="L56" s="20">
        <f>IF('Darlehensvergleich'!$A$58="","",'Darlehensvergleich'!$A$58)</f>
        <v/>
      </c>
    </row>
    <row r="57">
      <c r="L57" s="20">
        <f>IF('Darlehensvergleich'!$A$59="","",'Darlehensvergleich'!$A$59)</f>
        <v/>
      </c>
    </row>
    <row r="58">
      <c r="L58" s="20">
        <f>IF('Darlehensvergleich'!$A$60="","",'Darlehensvergleich'!$A$60)</f>
        <v/>
      </c>
    </row>
    <row r="59">
      <c r="L59" s="20">
        <f>IF('Darlehensvergleich'!$A$61="","",'Darlehensvergleich'!$A$61)</f>
        <v/>
      </c>
    </row>
    <row r="60">
      <c r="L60" s="20">
        <f>IF('Darlehensvergleich'!$A$62="","",'Darlehensvergleich'!$A$62)</f>
        <v/>
      </c>
    </row>
    <row r="61">
      <c r="L61" s="20">
        <f>IF('Darlehensvergleich'!$A$63="","",'Darlehensvergleich'!$A$63)</f>
        <v/>
      </c>
    </row>
    <row r="62">
      <c r="L62" s="20">
        <f>IF('Darlehensvergleich'!$A$64="","",'Darlehensvergleich'!$A$64)</f>
        <v/>
      </c>
    </row>
    <row r="63">
      <c r="L63" s="20">
        <f>IF('Darlehensvergleich'!$A$65="","",'Darlehensvergleich'!$A$65)</f>
        <v/>
      </c>
    </row>
    <row r="64">
      <c r="L64" s="20">
        <f>IF('Darlehensvergleich'!$A$66="","",'Darlehensvergleich'!$A$66)</f>
        <v/>
      </c>
    </row>
    <row r="65">
      <c r="L65" s="20">
        <f>IF('Darlehensvergleich'!$A$67="","",'Darlehensvergleich'!$A$67)</f>
        <v/>
      </c>
    </row>
    <row r="66">
      <c r="L66" s="20">
        <f>IF('Darlehensvergleich'!$A$68="","",'Darlehensvergleich'!$A$68)</f>
        <v/>
      </c>
    </row>
    <row r="67">
      <c r="L67" s="20">
        <f>IF('Darlehensvergleich'!$A$69="","",'Darlehensvergleich'!$A$69)</f>
        <v/>
      </c>
    </row>
    <row r="68">
      <c r="L68" s="20">
        <f>IF('Darlehensvergleich'!$A$70="","",'Darlehensvergleich'!$A$70)</f>
        <v/>
      </c>
    </row>
    <row r="69">
      <c r="L69" s="20">
        <f>IF('Darlehensvergleich'!$A$71="","",'Darlehensvergleich'!$A$71)</f>
        <v/>
      </c>
    </row>
    <row r="70">
      <c r="L70" s="20">
        <f>IF('Darlehensvergleich'!$A$72="","",'Darlehensvergleich'!$A$72)</f>
        <v/>
      </c>
    </row>
    <row r="71">
      <c r="L71" s="20">
        <f>IF('Darlehensvergleich'!$A$73="","",'Darlehensvergleich'!$A$73)</f>
        <v/>
      </c>
    </row>
    <row r="72">
      <c r="L72" s="20">
        <f>IF('Darlehensvergleich'!$A$74="","",'Darlehensvergleich'!$A$74)</f>
        <v/>
      </c>
    </row>
    <row r="73">
      <c r="L73" s="20">
        <f>IF('Darlehensvergleich'!$A$75="","",'Darlehensvergleich'!$A$75)</f>
        <v/>
      </c>
    </row>
    <row r="74">
      <c r="L74" s="20">
        <f>IF('Darlehensvergleich'!$A$76="","",'Darlehensvergleich'!$A$76)</f>
        <v/>
      </c>
    </row>
    <row r="75">
      <c r="L75" s="20">
        <f>IF('Darlehensvergleich'!$A$77="","",'Darlehensvergleich'!$A$77)</f>
        <v/>
      </c>
    </row>
    <row r="76">
      <c r="L76" s="20">
        <f>IF('Darlehensvergleich'!$A$78="","",'Darlehensvergleich'!$A$78)</f>
        <v/>
      </c>
    </row>
    <row r="77">
      <c r="L77" s="20">
        <f>IF('Darlehensvergleich'!$A$79="","",'Darlehensvergleich'!$A$79)</f>
        <v/>
      </c>
    </row>
    <row r="78">
      <c r="L78" s="20">
        <f>IF('Darlehensvergleich'!$A$80="","",'Darlehensvergleich'!$A$80)</f>
        <v/>
      </c>
    </row>
    <row r="79">
      <c r="L79" s="20">
        <f>IF('Darlehensvergleich'!$A$81="","",'Darlehensvergleich'!$A$81)</f>
        <v/>
      </c>
    </row>
    <row r="80">
      <c r="L80" s="20">
        <f>IF('Darlehensvergleich'!$A$82="","",'Darlehensvergleich'!$A$82)</f>
        <v/>
      </c>
    </row>
    <row r="81">
      <c r="L81" s="20">
        <f>IF('Darlehensvergleich'!$A$83="","",'Darlehensvergleich'!$A$83)</f>
        <v/>
      </c>
    </row>
    <row r="82">
      <c r="L82" s="20">
        <f>IF('Darlehensvergleich'!$A$84="","",'Darlehensvergleich'!$A$84)</f>
        <v/>
      </c>
    </row>
    <row r="83">
      <c r="L83" s="20">
        <f>IF('Darlehensvergleich'!$A$85="","",'Darlehensvergleich'!$A$85)</f>
        <v/>
      </c>
    </row>
    <row r="84">
      <c r="L84" s="20">
        <f>IF('Darlehensvergleich'!$A$86="","",'Darlehensvergleich'!$A$86)</f>
        <v/>
      </c>
    </row>
    <row r="85">
      <c r="L85" s="20">
        <f>IF('Darlehensvergleich'!$A$87="","",'Darlehensvergleich'!$A$87)</f>
        <v/>
      </c>
    </row>
    <row r="86">
      <c r="L86" s="20">
        <f>IF('Darlehensvergleich'!$A$88="","",'Darlehensvergleich'!$A$88)</f>
        <v/>
      </c>
    </row>
    <row r="87">
      <c r="L87" s="20">
        <f>IF('Darlehensvergleich'!$A$89="","",'Darlehensvergleich'!$A$89)</f>
        <v/>
      </c>
    </row>
    <row r="88">
      <c r="L88" s="20">
        <f>IF('Darlehensvergleich'!$A$90="","",'Darlehensvergleich'!$A$90)</f>
        <v/>
      </c>
    </row>
    <row r="89">
      <c r="L89" s="20">
        <f>IF('Darlehensvergleich'!$A$91="","",'Darlehensvergleich'!$A$91)</f>
        <v/>
      </c>
    </row>
    <row r="90">
      <c r="L90" s="20">
        <f>IF('Darlehensvergleich'!$A$92="","",'Darlehensvergleich'!$A$92)</f>
        <v/>
      </c>
    </row>
    <row r="91">
      <c r="L91" s="20">
        <f>IF('Darlehensvergleich'!$A$93="","",'Darlehensvergleich'!$A$93)</f>
        <v/>
      </c>
    </row>
    <row r="92">
      <c r="L92" s="20">
        <f>IF('Darlehensvergleich'!$A$94="","",'Darlehensvergleich'!$A$94)</f>
        <v/>
      </c>
    </row>
    <row r="93">
      <c r="L93" s="20">
        <f>IF('Darlehensvergleich'!$A$95="","",'Darlehensvergleich'!$A$95)</f>
        <v/>
      </c>
    </row>
    <row r="94">
      <c r="L94" s="20">
        <f>IF('Darlehensvergleich'!$A$96="","",'Darlehensvergleich'!$A$96)</f>
        <v/>
      </c>
    </row>
    <row r="95">
      <c r="L95" s="20">
        <f>IF('Darlehensvergleich'!$A$97="","",'Darlehensvergleich'!$A$97)</f>
        <v/>
      </c>
    </row>
    <row r="96">
      <c r="L96" s="20">
        <f>IF('Darlehensvergleich'!$A$98="","",'Darlehensvergleich'!$A$98)</f>
        <v/>
      </c>
    </row>
    <row r="97">
      <c r="L97" s="20">
        <f>IF('Darlehensvergleich'!$A$99="","",'Darlehensvergleich'!$A$99)</f>
        <v/>
      </c>
    </row>
    <row r="98">
      <c r="L98" s="20">
        <f>IF('Darlehensvergleich'!$A$100="","",'Darlehensvergleich'!$A$100)</f>
        <v/>
      </c>
    </row>
    <row r="99">
      <c r="L99" s="20">
        <f>IF('Darlehensvergleich'!$A$101="","",'Darlehensvergleich'!$A$101)</f>
        <v/>
      </c>
    </row>
    <row r="100">
      <c r="L100" s="20">
        <f>IF('Darlehensvergleich'!$A$102="","",'Darlehensvergleich'!$A$102)</f>
        <v/>
      </c>
    </row>
    <row r="101">
      <c r="L101" s="20">
        <f>IF('Darlehensvergleich'!$A$103="","",'Darlehensvergleich'!$A$103)</f>
        <v/>
      </c>
    </row>
    <row r="102">
      <c r="L102" s="20">
        <f>IF('Darlehensvergleich'!$A$104="","",'Darlehensvergleich'!$A$104)</f>
        <v/>
      </c>
    </row>
  </sheetData>
  <mergeCells count="1">
    <mergeCell ref="A1:O1"/>
  </mergeCells>
  <conditionalFormatting sqref="E5:E11">
    <cfRule type="expression" priority="1" dxfId="0">
      <formula>$E$11="Prüfen – attraktiv"</formula>
    </cfRule>
    <cfRule type="expression" priority="2" dxfId="1">
      <formula>$E$11="Zinsangebot vergleichen"</formula>
    </cfRule>
  </conditionalFormatting>
  <dataValidations count="1">
    <dataValidation sqref="B3" showErrorMessage="1" showInputMessage="1" allowBlank="1" errorTitle="Ungültige Auswahl" error="Bitte wählen Sie eine Angebots-Nr. aus der Dropdown-Liste." promptTitle="Angebot auswählen" prompt="Bitte wählen Sie eine Angebots-Nr. aus der Liste." type="list">
      <formula1>=$L$3:$L$102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105" customWidth="1" min="2" max="2"/>
  </cols>
  <sheetData>
    <row r="1" ht="28" customHeight="1">
      <c r="A1" s="1" t="inlineStr">
        <is>
          <t>Anleitung zur Forward-Darlehen Kalkulation</t>
        </is>
      </c>
      <c r="B1" s="34" t="n"/>
    </row>
    <row r="2"/>
    <row r="3">
      <c r="A3" s="19" t="inlineStr">
        <is>
          <t>Schritt</t>
        </is>
      </c>
      <c r="B3" s="19" t="inlineStr">
        <is>
          <t>Hinweis</t>
        </is>
      </c>
    </row>
    <row r="4" ht="44" customHeight="1">
      <c r="A4" s="30" t="inlineStr">
        <is>
          <t>1</t>
        </is>
      </c>
      <c r="B4" s="2" t="inlineStr">
        <is>
          <t>Füllen Sie die gelben Eingabezellen im Blatt „Darlehensvergleich“ aus. Für neue Angebote stehen Ihnen die Zeilen 5 bis 104 zur Verfügung.</t>
        </is>
      </c>
    </row>
    <row r="5" ht="44" customHeight="1">
      <c r="A5" s="31" t="inlineStr">
        <is>
          <t>2</t>
        </is>
      </c>
      <c r="B5" s="32" t="inlineStr">
        <is>
          <t>Prüfen Sie Restschuld, Ende der aktuellen Zinsbindung, Forward-Vorlauf und aktuelle Kaltmiete. Der Forward-Vorlauf sollte zum gewünschten Ablösezeitpunkt passen.</t>
        </is>
      </c>
    </row>
    <row r="6" ht="44" customHeight="1">
      <c r="A6" s="30" t="inlineStr">
        <is>
          <t>3</t>
        </is>
      </c>
      <c r="B6" s="2" t="inlineStr">
        <is>
          <t>Tragen Sie Sollzins und den vom Kreditinstitut für den jeweiligen Vorlauf ausgewiesenen Forward-Aufschlag ein. Der Aufschlag in Spalte J wird als jährlicher Zuschlag zum Sollzins berücksichtigt.</t>
        </is>
      </c>
    </row>
    <row r="7" ht="44" customHeight="1">
      <c r="A7" s="31" t="inlineStr">
        <is>
          <t>4</t>
        </is>
      </c>
      <c r="B7" s="32" t="inlineStr">
        <is>
          <t>Vergleichen Sie die Ergebnisse im Dashboard. Nutzen Sie die Auswahlzelle für eine Detailansicht und beachten Sie insbesondere Monatsrate, Beleihungsauslauf und Rate-zu-Kaltmiete-Quote.</t>
        </is>
      </c>
    </row>
    <row r="8" ht="44" customHeight="1">
      <c r="A8" s="30" t="inlineStr">
        <is>
          <t>5</t>
        </is>
      </c>
      <c r="B8" s="2" t="inlineStr">
        <is>
          <t>Beachten Sie, dass die Kalkulation eine Annuitäten-Näherung ist und kein verbindliches Bankangebot ersetzt. Bankseitige Tilgungspläne können abweichen.</t>
        </is>
      </c>
    </row>
    <row r="9" ht="44" customHeight="1">
      <c r="A9" s="31" t="inlineStr">
        <is>
          <t>Hinweis</t>
        </is>
      </c>
      <c r="B9" s="32" t="inlineStr">
        <is>
          <t>Die Zinsbindung sollte frühzeitig geprüft werden. Klären Sie Sondertilgungsrechte, Tilgungssatzwechsel, mögliche Bereitstellungszinsen und die Konditionen einer bestehenden oder neuen Grundschuld.</t>
        </is>
      </c>
    </row>
    <row r="10" ht="44" customHeight="1">
      <c r="A10" s="30" t="inlineStr">
        <is>
          <t>Hinweis</t>
        </is>
      </c>
      <c r="B10" s="2" t="inlineStr">
        <is>
          <t>Bei vorzeitiger Ablösung können Vorfälligkeitsentschädigungen entstehen. Lassen Sie die Auswirkungen vor einer Kündigung oder Umschuldung individuell prüfen.</t>
        </is>
      </c>
    </row>
    <row r="11" ht="44" customHeight="1">
      <c r="A11" s="31" t="inlineStr">
        <is>
          <t>Hinweis</t>
        </is>
      </c>
      <c r="B11" s="32" t="inlineStr">
        <is>
          <t>Für vermietete Objekte sollten Zinsen, AfA, Finanzierungskosten und sonstige Werbungskosten im Rahmen der steuerlichen Prüfung nach Anlage V fachkundig bewertet werden.</t>
        </is>
      </c>
    </row>
    <row r="12" ht="44" customHeight="1">
      <c r="A12" s="30" t="inlineStr">
        <is>
          <t>Hinweis</t>
        </is>
      </c>
      <c r="B12" s="2" t="inlineStr">
        <is>
          <t>Die Entscheidung „Prüfen – attraktiv“ basiert ausschließlich auf dem effektiven Sollzins von maximal 3,5 %. Sie ersetzt keine Bonitäts-, Objekt- oder Vertragsprüfung.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2026-10-26T14:19:06Z</dcterms:created>
  <dcterms:modified xmlns:dcterms="http://purl.org/dc/terms/" xmlns:xsi="http://www.w3.org/2001/XMLSchema-instance" xsi:type="dcterms:W3CDTF">2026-10-26T14:19:06Z</dcterms:modified>
</cp:coreProperties>
</file>