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rlehensübersicht" sheetId="1" state="visible" r:id="rId1"/>
    <sheet xmlns:r="http://schemas.openxmlformats.org/officeDocument/2006/relationships" name="Tilgungsplan" sheetId="2" state="visible" r:id="rId2"/>
    <sheet xmlns:r="http://schemas.openxmlformats.org/officeDocument/2006/relationships" name="Dashboard" sheetId="3" state="visible" r:id="rId3"/>
    <sheet xmlns:r="http://schemas.openxmlformats.org/officeDocument/2006/relationships" name="Anleitung" sheetId="4" state="visible" r:id="rId4"/>
  </sheets>
  <definedNames>
    <definedName name="_xlnm._FilterDatabase" localSheetId="0" hidden="1">'Darlehensübersicht'!$A$4:$U$105</definedName>
    <definedName name="_xlnm._FilterDatabase" localSheetId="1" hidden="1">'Tilgungsplan'!$A$14:$K$114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.MM.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color rgb="00475569"/>
      <sz val="9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</fonts>
  <fills count="9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8FAFC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E5E7EB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48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3" fillId="2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center"/>
    </xf>
    <xf numFmtId="164" fontId="4" fillId="3" borderId="1" applyAlignment="1" pivotButton="0" quotePrefix="0" xfId="0">
      <alignment horizontal="right" vertical="center"/>
    </xf>
    <xf numFmtId="165" fontId="4" fillId="3" borderId="1" applyAlignment="1" pivotButton="0" quotePrefix="0" xfId="0">
      <alignment horizontal="center" vertical="center"/>
    </xf>
    <xf numFmtId="10" fontId="4" fillId="3" borderId="1" applyAlignment="1" pivotButton="0" quotePrefix="0" xfId="0">
      <alignment horizontal="center" vertical="center"/>
    </xf>
    <xf numFmtId="164" fontId="4" fillId="5" borderId="1" applyAlignment="1" pivotButton="0" quotePrefix="0" xfId="0">
      <alignment horizontal="right" vertical="center"/>
    </xf>
    <xf numFmtId="10" fontId="4" fillId="5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center" vertical="center"/>
    </xf>
    <xf numFmtId="0" fontId="3" fillId="7" borderId="1" applyAlignment="1" pivotButton="0" quotePrefix="0" xfId="0">
      <alignment horizontal="center" vertical="center"/>
    </xf>
    <xf numFmtId="0" fontId="0" fillId="7" borderId="1" pivotButton="0" quotePrefix="0" xfId="0"/>
    <xf numFmtId="0" fontId="5" fillId="8" borderId="1" applyAlignment="1" pivotButton="0" quotePrefix="0" xfId="0">
      <alignment horizontal="left" vertical="center"/>
    </xf>
    <xf numFmtId="164" fontId="5" fillId="5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right" vertical="center"/>
    </xf>
    <xf numFmtId="10" fontId="5" fillId="5" borderId="1" applyAlignment="1" pivotButton="0" quotePrefix="0" xfId="0">
      <alignment horizontal="right" vertical="center"/>
    </xf>
    <xf numFmtId="1" fontId="5" fillId="5" borderId="1" applyAlignment="1" pivotButton="0" quotePrefix="0" xfId="0">
      <alignment horizontal="right" vertical="center"/>
    </xf>
    <xf numFmtId="1" fontId="4" fillId="5" borderId="1" applyAlignment="1" pivotButton="0" quotePrefix="0" xfId="0">
      <alignment horizontal="right" vertical="center"/>
    </xf>
    <xf numFmtId="1" fontId="4" fillId="3" borderId="1" applyAlignment="1" pivotButton="0" quotePrefix="0" xfId="0">
      <alignment horizontal="center" vertical="center"/>
    </xf>
    <xf numFmtId="1" fontId="4" fillId="4" borderId="1" applyAlignment="1" pivotButton="0" quotePrefix="0" xfId="0">
      <alignment horizontal="center" vertical="center"/>
    </xf>
    <xf numFmtId="164" fontId="4" fillId="4" borderId="1" applyAlignment="1" pivotButton="0" quotePrefix="0" xfId="0">
      <alignment horizontal="right" vertical="center"/>
    </xf>
    <xf numFmtId="10" fontId="4" fillId="4" borderId="1" applyAlignment="1" pivotButton="0" quotePrefix="0" xfId="0">
      <alignment horizontal="right" vertical="center"/>
    </xf>
    <xf numFmtId="0" fontId="4" fillId="4" borderId="1" applyAlignment="1" pivotButton="0" quotePrefix="0" xfId="0">
      <alignment horizontal="center" vertical="center"/>
    </xf>
    <xf numFmtId="1" fontId="4" fillId="6" borderId="1" applyAlignment="1" pivotButton="0" quotePrefix="0" xfId="0">
      <alignment horizontal="center" vertical="center"/>
    </xf>
    <xf numFmtId="164" fontId="4" fillId="6" borderId="1" applyAlignment="1" pivotButton="0" quotePrefix="0" xfId="0">
      <alignment horizontal="right" vertical="center"/>
    </xf>
    <xf numFmtId="10" fontId="4" fillId="6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/>
    </xf>
    <xf numFmtId="164" fontId="5" fillId="4" borderId="1" applyAlignment="1" pivotButton="0" quotePrefix="0" xfId="0">
      <alignment horizontal="right" vertical="center"/>
    </xf>
    <xf numFmtId="1" fontId="4" fillId="4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left" vertical="center"/>
    </xf>
    <xf numFmtId="164" fontId="5" fillId="6" borderId="1" applyAlignment="1" pivotButton="0" quotePrefix="0" xfId="0">
      <alignment horizontal="right" vertical="center"/>
    </xf>
    <xf numFmtId="1" fontId="4" fillId="6" borderId="1" applyAlignment="1" pivotButton="0" quotePrefix="0" xfId="0">
      <alignment horizontal="right" vertical="center"/>
    </xf>
    <xf numFmtId="0" fontId="5" fillId="4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left" vertical="center" wrapText="1"/>
    </xf>
    <xf numFmtId="0" fontId="5" fillId="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right" vertical="center"/>
    </xf>
    <xf numFmtId="165" fontId="4" fillId="3" borderId="1" applyAlignment="1" pivotButton="0" quotePrefix="0" xfId="0">
      <alignment horizontal="center" vertical="center"/>
    </xf>
    <xf numFmtId="164" fontId="4" fillId="5" borderId="1" applyAlignment="1" pivotButton="0" quotePrefix="0" xfId="0">
      <alignment horizontal="right" vertical="center"/>
    </xf>
    <xf numFmtId="164" fontId="5" fillId="5" borderId="1" applyAlignment="1" pivotButton="0" quotePrefix="0" xfId="0">
      <alignment horizontal="right" vertical="center"/>
    </xf>
    <xf numFmtId="164" fontId="4" fillId="4" borderId="1" applyAlignment="1" pivotButton="0" quotePrefix="0" xfId="0">
      <alignment horizontal="right" vertical="center"/>
    </xf>
    <xf numFmtId="164" fontId="4" fillId="6" borderId="1" applyAlignment="1" pivotButton="0" quotePrefix="0" xfId="0">
      <alignment horizontal="right" vertical="center"/>
    </xf>
    <xf numFmtId="164" fontId="5" fillId="4" borderId="1" applyAlignment="1" pivotButton="0" quotePrefix="0" xfId="0">
      <alignment horizontal="right" vertical="center"/>
    </xf>
    <xf numFmtId="164" fontId="5" fillId="6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Darlehensvolumen und Restschuld je Objekt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'Dashboard'!B12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'Dashboard'!$A$13:$A$113</f>
            </numRef>
          </cat>
          <val>
            <numRef>
              <f>'Dashboard'!$B$13:$B$113</f>
            </numRef>
          </val>
        </ser>
        <ser>
          <idx val="1"/>
          <order val="1"/>
          <tx>
            <strRef>
              <f>'Dashboard'!C12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'Dashboard'!$A$13:$A$113</f>
            </numRef>
          </cat>
          <val>
            <numRef>
              <f>'Dashboard'!$C$13:$C$113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Objekt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Betrag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Zinsen versus Tilgung im 1. Jahr</a:t>
            </a:r>
          </a:p>
        </rich>
      </tx>
    </title>
    <plotArea>
      <pieChart>
        <varyColors val="1"/>
        <ser>
          <idx val="0"/>
          <order val="0"/>
          <tx>
            <strRef>
              <f>'Dashboard'!F12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'Dashboard'!$E$13:$E$14</f>
            </numRef>
          </cat>
          <val>
            <numRef>
              <f>'Dashboard'!$F$13:$F$14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Entwicklung der Restschuld</a:t>
            </a:r>
          </a:p>
        </rich>
      </tx>
    </title>
    <plotArea>
      <lineChart>
        <grouping val="standard"/>
        <ser>
          <idx val="0"/>
          <order val="0"/>
          <tx>
            <strRef>
              <f>'Dashboard'!I12</f>
            </strRef>
          </tx>
          <spPr>
            <a:ln xmlns:a="http://schemas.openxmlformats.org/drawingml/2006/main" w="24000">
              <a:solidFill>
                <a:srgbClr val="16A34A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'Dashboard'!$H$13:$H$112</f>
            </numRef>
          </cat>
          <val>
            <numRef>
              <f>'Dashboard'!$I$13:$I$112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Kalenderjahr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Restschuld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10</col>
      <colOff>0</colOff>
      <row>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10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10</col>
      <colOff>0</colOff>
      <row>36</row>
      <rowOff>0</rowOff>
    </from>
    <ext cx="576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5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25" customWidth="1" min="2" max="2"/>
    <col width="24" customWidth="1" min="3" max="3"/>
    <col width="34" customWidth="1" min="4" max="4"/>
    <col width="23" customWidth="1" min="5" max="5"/>
    <col width="22" customWidth="1" min="6" max="6"/>
    <col width="18" customWidth="1" min="7" max="7"/>
    <col width="16" customWidth="1" min="8" max="8"/>
    <col width="16" customWidth="1" min="9" max="9"/>
    <col width="21" customWidth="1" min="10" max="10"/>
    <col width="17" customWidth="1" min="11" max="11"/>
    <col width="17" customWidth="1" min="12" max="12"/>
    <col width="20" customWidth="1" min="13" max="13"/>
    <col width="17" customWidth="1" min="14" max="14"/>
    <col width="20" customWidth="1" min="15" max="15"/>
    <col width="22" customWidth="1" min="16" max="16"/>
    <col width="20" customWidth="1" min="17" max="17"/>
    <col width="18" customWidth="1" min="18" max="18"/>
    <col width="19" customWidth="1" min="19" max="19"/>
    <col width="22" customWidth="1" min="20" max="20"/>
    <col width="30" customWidth="1" min="21" max="21"/>
  </cols>
  <sheetData>
    <row r="1" ht="28" customHeight="1">
      <c r="A1" s="1" t="inlineStr">
        <is>
          <t>Darlehen – Zins- und Tilgungsübersicht</t>
        </is>
      </c>
    </row>
    <row r="2" ht="20" customHeight="1">
      <c r="A2" s="2" t="inlineStr">
        <is>
          <t>Erfassen Sie je Darlehen die Eingaben in gelben Zellen. Berechnete Felder werden automatisch ergänzt.</t>
        </is>
      </c>
    </row>
    <row r="3"/>
    <row r="4" ht="34" customHeight="1">
      <c r="A4" s="3" t="inlineStr">
        <is>
          <t>Darlehens-ID</t>
        </is>
      </c>
      <c r="B4" s="3" t="inlineStr">
        <is>
          <t>Objekt</t>
        </is>
      </c>
      <c r="C4" s="3" t="inlineStr">
        <is>
          <t>Eigentümer / Kreditnehmer</t>
        </is>
      </c>
      <c r="D4" s="3" t="inlineStr">
        <is>
          <t>Immobilie / Adresse</t>
        </is>
      </c>
      <c r="E4" s="3" t="inlineStr">
        <is>
          <t>Bank</t>
        </is>
      </c>
      <c r="F4" s="3" t="inlineStr">
        <is>
          <t>Darlehensart</t>
        </is>
      </c>
      <c r="G4" s="3" t="inlineStr">
        <is>
          <t>Darlehensbetrag (€)</t>
        </is>
      </c>
      <c r="H4" s="3" t="inlineStr">
        <is>
          <t>Auszahlungsdatum</t>
        </is>
      </c>
      <c r="I4" s="3" t="inlineStr">
        <is>
          <t>Sollzins p. a. (%)</t>
        </is>
      </c>
      <c r="J4" s="3" t="inlineStr">
        <is>
          <t>Anfängliche Tilgung p. a. (%)</t>
        </is>
      </c>
      <c r="K4" s="3" t="inlineStr">
        <is>
          <t>Zinsbindung bis</t>
        </is>
      </c>
      <c r="L4" s="3" t="inlineStr">
        <is>
          <t>Monatsrate (€)</t>
        </is>
      </c>
      <c r="M4" s="3" t="inlineStr">
        <is>
          <t>Sondertilgung p. a. (€)</t>
        </is>
      </c>
      <c r="N4" s="3" t="inlineStr">
        <is>
          <t>Restschuld (€)</t>
        </is>
      </c>
      <c r="O4" s="3" t="inlineStr">
        <is>
          <t>Zinsanteil 1. Jahr (€)</t>
        </is>
      </c>
      <c r="P4" s="3" t="inlineStr">
        <is>
          <t>Tilgungsanteil 1. Jahr (€)</t>
        </is>
      </c>
      <c r="Q4" s="3" t="inlineStr">
        <is>
          <t>Jährliche Annuität (€)</t>
        </is>
      </c>
      <c r="R4" s="3" t="inlineStr">
        <is>
          <t>Beleihungswert (€)</t>
        </is>
      </c>
      <c r="S4" s="3" t="inlineStr">
        <is>
          <t>Beleihungsauslauf (%)</t>
        </is>
      </c>
      <c r="T4" s="3" t="inlineStr">
        <is>
          <t>Status</t>
        </is>
      </c>
      <c r="U4" s="3" t="inlineStr">
        <is>
          <t>Bemerkung</t>
        </is>
      </c>
    </row>
    <row r="5">
      <c r="A5" s="4" t="inlineStr">
        <is>
          <t>DL-001</t>
        </is>
      </c>
      <c r="B5" s="4" t="inlineStr">
        <is>
          <t>Mehrfamilienhaus Berlin</t>
        </is>
      </c>
      <c r="C5" s="5" t="inlineStr">
        <is>
          <t>Thomas Becker</t>
        </is>
      </c>
      <c r="D5" s="5" t="inlineStr">
        <is>
          <t>Prenzlauer Allee 88, 10405 Berlin</t>
        </is>
      </c>
      <c r="E5" s="4" t="inlineStr">
        <is>
          <t>Deutsche Bank</t>
        </is>
      </c>
      <c r="F5" s="4" t="inlineStr">
        <is>
          <t>Annuitätendarlehen</t>
        </is>
      </c>
      <c r="G5" s="40" t="n">
        <v>320000</v>
      </c>
      <c r="H5" s="41" t="n">
        <v>46037</v>
      </c>
      <c r="I5" s="8" t="n">
        <v>0.0325</v>
      </c>
      <c r="J5" s="8" t="n">
        <v>0.025</v>
      </c>
      <c r="K5" s="41" t="n">
        <v>48213</v>
      </c>
      <c r="L5" s="42">
        <f>IF(G5="","",IFERROR(G5*(I5+J5)/12,0))</f>
        <v/>
      </c>
      <c r="M5" s="40" t="n">
        <v>10000</v>
      </c>
      <c r="N5" s="40" t="n">
        <v>312000</v>
      </c>
      <c r="O5" s="42">
        <f>IF(G5="","",G5*I5)</f>
        <v/>
      </c>
      <c r="P5" s="42">
        <f>IF(G5="","",MAX(0,Q5-O5))</f>
        <v/>
      </c>
      <c r="Q5" s="42">
        <f>IF(G5="","",L5*12+M5)</f>
        <v/>
      </c>
      <c r="R5" s="40" t="n">
        <v>455000</v>
      </c>
      <c r="S5" s="10">
        <f>IF(G5="","",IFERROR(G5/R5,0))</f>
        <v/>
      </c>
      <c r="T5" s="11">
        <f>IF(OR(G5="",K5=""),"",IF(K5&lt;TODAY(),"Zinsbindung prüfen",IF(N5&gt;0,"Aktiv","Abgeschlossen")))</f>
        <v/>
      </c>
      <c r="U5" s="5" t="inlineStr">
        <is>
          <t>Vermietete Wohnungen</t>
        </is>
      </c>
    </row>
    <row r="6">
      <c r="A6" s="4" t="inlineStr">
        <is>
          <t>DL-002</t>
        </is>
      </c>
      <c r="B6" s="4" t="inlineStr">
        <is>
          <t>Wohnanlage München</t>
        </is>
      </c>
      <c r="C6" s="5" t="inlineStr">
        <is>
          <t>Sabine Müller</t>
        </is>
      </c>
      <c r="D6" s="5" t="inlineStr">
        <is>
          <t>Lindenallee 7, 80802 München</t>
        </is>
      </c>
      <c r="E6" s="4" t="inlineStr">
        <is>
          <t>HypoVereinsbank</t>
        </is>
      </c>
      <c r="F6" s="4" t="inlineStr">
        <is>
          <t>Annuitätendarlehen</t>
        </is>
      </c>
      <c r="G6" s="40" t="n">
        <v>520000</v>
      </c>
      <c r="H6" s="41" t="n">
        <v>46069</v>
      </c>
      <c r="I6" s="8" t="n">
        <v>0.0285</v>
      </c>
      <c r="J6" s="8" t="n">
        <v>0.02</v>
      </c>
      <c r="K6" s="41" t="n">
        <v>48581</v>
      </c>
      <c r="L6" s="42">
        <f>IF(G6="","",IFERROR(G6*(I6+J6)/12,0))</f>
        <v/>
      </c>
      <c r="M6" s="40" t="n">
        <v>15000</v>
      </c>
      <c r="N6" s="40" t="n">
        <v>509000</v>
      </c>
      <c r="O6" s="42">
        <f>IF(G6="","",G6*I6)</f>
        <v/>
      </c>
      <c r="P6" s="42">
        <f>IF(G6="","",MAX(0,Q6-O6))</f>
        <v/>
      </c>
      <c r="Q6" s="42">
        <f>IF(G6="","",L6*12+M6)</f>
        <v/>
      </c>
      <c r="R6" s="40" t="n">
        <v>720000</v>
      </c>
      <c r="S6" s="10">
        <f>IF(G6="","",IFERROR(G6/R6,0))</f>
        <v/>
      </c>
      <c r="T6" s="11">
        <f>IF(OR(G6="",K6=""),"",IF(K6&lt;TODAY(),"Zinsbindung prüfen",IF(N6&gt;0,"Aktiv","Abgeschlossen")))</f>
        <v/>
      </c>
      <c r="U6" s="5" t="inlineStr">
        <is>
          <t>Anschlussfinanzierung beobachten</t>
        </is>
      </c>
    </row>
    <row r="7">
      <c r="A7" s="4" t="inlineStr">
        <is>
          <t>DL-003</t>
        </is>
      </c>
      <c r="B7" s="4" t="inlineStr">
        <is>
          <t>Eigentumswohnung Hamburg</t>
        </is>
      </c>
      <c r="C7" s="5" t="inlineStr">
        <is>
          <t>Andreas Schneider</t>
        </is>
      </c>
      <c r="D7" s="5" t="inlineStr">
        <is>
          <t>Goethestraße 45, 22085 Hamburg</t>
        </is>
      </c>
      <c r="E7" s="4" t="inlineStr">
        <is>
          <t>Hamburger Sparkasse</t>
        </is>
      </c>
      <c r="F7" s="4" t="inlineStr">
        <is>
          <t>Annuitätendarlehen</t>
        </is>
      </c>
      <c r="G7" s="40" t="n">
        <v>245000</v>
      </c>
      <c r="H7" s="41" t="n">
        <v>46101</v>
      </c>
      <c r="I7" s="8" t="n">
        <v>0.034</v>
      </c>
      <c r="J7" s="8" t="n">
        <v>0.03</v>
      </c>
      <c r="K7" s="41" t="n">
        <v>48941</v>
      </c>
      <c r="L7" s="42">
        <f>IF(G7="","",IFERROR(G7*(I7+J7)/12,0))</f>
        <v/>
      </c>
      <c r="M7" s="40" t="n">
        <v>5000</v>
      </c>
      <c r="N7" s="40" t="n">
        <v>238500</v>
      </c>
      <c r="O7" s="42">
        <f>IF(G7="","",G7*I7)</f>
        <v/>
      </c>
      <c r="P7" s="42">
        <f>IF(G7="","",MAX(0,Q7-O7))</f>
        <v/>
      </c>
      <c r="Q7" s="42">
        <f>IF(G7="","",L7*12+M7)</f>
        <v/>
      </c>
      <c r="R7" s="40" t="n">
        <v>350000</v>
      </c>
      <c r="S7" s="10">
        <f>IF(G7="","",IFERROR(G7/R7,0))</f>
        <v/>
      </c>
      <c r="T7" s="11">
        <f>IF(OR(G7="",K7=""),"",IF(K7&lt;TODAY(),"Zinsbindung prüfen",IF(N7&gt;0,"Aktiv","Abgeschlossen")))</f>
        <v/>
      </c>
      <c r="U7" s="5" t="inlineStr">
        <is>
          <t>Kaution separat verwaltet</t>
        </is>
      </c>
    </row>
    <row r="8">
      <c r="A8" s="4" t="inlineStr">
        <is>
          <t>DL-004</t>
        </is>
      </c>
      <c r="B8" s="4" t="inlineStr">
        <is>
          <t>Wohn- und Geschäftshaus Köln</t>
        </is>
      </c>
      <c r="C8" s="5" t="inlineStr">
        <is>
          <t>Petra Wagner</t>
        </is>
      </c>
      <c r="D8" s="5" t="inlineStr">
        <is>
          <t>Hauptstraße 12, 50667 Köln</t>
        </is>
      </c>
      <c r="E8" s="4" t="inlineStr">
        <is>
          <t>Sparkasse KölnBonn</t>
        </is>
      </c>
      <c r="F8" s="4" t="inlineStr">
        <is>
          <t>Annuitätendarlehen</t>
        </is>
      </c>
      <c r="G8" s="40" t="n">
        <v>410000</v>
      </c>
      <c r="H8" s="41" t="n">
        <v>46133</v>
      </c>
      <c r="I8" s="8" t="n">
        <v>0.036</v>
      </c>
      <c r="J8" s="8" t="n">
        <v>0.025</v>
      </c>
      <c r="K8" s="41" t="n">
        <v>49301</v>
      </c>
      <c r="L8" s="42">
        <f>IF(G8="","",IFERROR(G8*(I8+J8)/12,0))</f>
        <v/>
      </c>
      <c r="M8" s="40" t="n">
        <v>12000</v>
      </c>
      <c r="N8" s="40" t="n">
        <v>401000</v>
      </c>
      <c r="O8" s="42">
        <f>IF(G8="","",G8*I8)</f>
        <v/>
      </c>
      <c r="P8" s="42">
        <f>IF(G8="","",MAX(0,Q8-O8))</f>
        <v/>
      </c>
      <c r="Q8" s="42">
        <f>IF(G8="","",L8*12+M8)</f>
        <v/>
      </c>
      <c r="R8" s="40" t="n">
        <v>590000</v>
      </c>
      <c r="S8" s="10">
        <f>IF(G8="","",IFERROR(G8/R8,0))</f>
        <v/>
      </c>
      <c r="T8" s="11">
        <f>IF(OR(G8="",K8=""),"",IF(K8&lt;TODAY(),"Zinsbindung prüfen",IF(N8&gt;0,"Aktiv","Abgeschlossen")))</f>
        <v/>
      </c>
      <c r="U8" s="5" t="inlineStr">
        <is>
          <t>Gewerbeeinheit im Erdgeschoss</t>
        </is>
      </c>
    </row>
    <row r="9">
      <c r="A9" s="4" t="inlineStr">
        <is>
          <t>DL-005</t>
        </is>
      </c>
      <c r="B9" s="4" t="inlineStr">
        <is>
          <t>Kapitalanlage Frankfurt</t>
        </is>
      </c>
      <c r="C9" s="5" t="inlineStr">
        <is>
          <t>Michael Hoffmann</t>
        </is>
      </c>
      <c r="D9" s="5" t="inlineStr">
        <is>
          <t>Mainzer Landstraße 112, 60327 Frankfurt am Main</t>
        </is>
      </c>
      <c r="E9" s="4" t="inlineStr">
        <is>
          <t>Commerzbank</t>
        </is>
      </c>
      <c r="F9" s="4" t="inlineStr">
        <is>
          <t>Annuitätendarlehen</t>
        </is>
      </c>
      <c r="G9" s="40" t="n">
        <v>365000</v>
      </c>
      <c r="H9" s="41" t="n">
        <v>46165</v>
      </c>
      <c r="I9" s="8" t="n">
        <v>0.041</v>
      </c>
      <c r="J9" s="8" t="n">
        <v>0.03</v>
      </c>
      <c r="K9" s="41" t="n">
        <v>49661</v>
      </c>
      <c r="L9" s="42">
        <f>IF(G9="","",IFERROR(G9*(I9+J9)/12,0))</f>
        <v/>
      </c>
      <c r="M9" s="40" t="n">
        <v>8000</v>
      </c>
      <c r="N9" s="40" t="n">
        <v>355000</v>
      </c>
      <c r="O9" s="42">
        <f>IF(G9="","",G9*I9)</f>
        <v/>
      </c>
      <c r="P9" s="42">
        <f>IF(G9="","",MAX(0,Q9-O9))</f>
        <v/>
      </c>
      <c r="Q9" s="42">
        <f>IF(G9="","",L9*12+M9)</f>
        <v/>
      </c>
      <c r="R9" s="40" t="n">
        <v>510000</v>
      </c>
      <c r="S9" s="10">
        <f>IF(G9="","",IFERROR(G9/R9,0))</f>
        <v/>
      </c>
      <c r="T9" s="11">
        <f>IF(OR(G9="",K9=""),"",IF(K9&lt;TODAY(),"Zinsbindung prüfen",IF(N9&gt;0,"Aktiv","Abgeschlossen")))</f>
        <v/>
      </c>
      <c r="U9" s="5" t="inlineStr">
        <is>
          <t>Tilgung aus Mieteinnahmen</t>
        </is>
      </c>
    </row>
    <row r="10">
      <c r="A10" s="4" t="inlineStr">
        <is>
          <t>DL-006</t>
        </is>
      </c>
      <c r="B10" s="4" t="inlineStr">
        <is>
          <t>Eigentumswohnung Stuttgart</t>
        </is>
      </c>
      <c r="C10" s="5" t="inlineStr">
        <is>
          <t>Julia Richter</t>
        </is>
      </c>
      <c r="D10" s="5" t="inlineStr">
        <is>
          <t>Königstraße 31, 70173 Stuttgart</t>
        </is>
      </c>
      <c r="E10" s="4" t="inlineStr">
        <is>
          <t>BW-Bank</t>
        </is>
      </c>
      <c r="F10" s="4" t="inlineStr">
        <is>
          <t>Annuitätendarlehen</t>
        </is>
      </c>
      <c r="G10" s="40" t="n">
        <v>280000</v>
      </c>
      <c r="H10" s="41" t="n">
        <v>46197</v>
      </c>
      <c r="I10" s="8" t="n">
        <v>0.0315</v>
      </c>
      <c r="J10" s="8" t="n">
        <v>0.035</v>
      </c>
      <c r="K10" s="41" t="n">
        <v>50031</v>
      </c>
      <c r="L10" s="42">
        <f>IF(G10="","",IFERROR(G10*(I10+J10)/12,0))</f>
        <v/>
      </c>
      <c r="M10" s="40" t="n">
        <v>6000</v>
      </c>
      <c r="N10" s="40" t="n">
        <v>269500</v>
      </c>
      <c r="O10" s="42">
        <f>IF(G10="","",G10*I10)</f>
        <v/>
      </c>
      <c r="P10" s="42">
        <f>IF(G10="","",MAX(0,Q10-O10))</f>
        <v/>
      </c>
      <c r="Q10" s="42">
        <f>IF(G10="","",L10*12+M10)</f>
        <v/>
      </c>
      <c r="R10" s="40" t="n">
        <v>405000</v>
      </c>
      <c r="S10" s="10">
        <f>IF(G10="","",IFERROR(G10/R10,0))</f>
        <v/>
      </c>
      <c r="T10" s="11">
        <f>IF(OR(G10="",K10=""),"",IF(K10&lt;TODAY(),"Zinsbindung prüfen",IF(N10&gt;0,"Aktiv","Abgeschlossen")))</f>
        <v/>
      </c>
      <c r="U10" s="5" t="inlineStr">
        <is>
          <t>WEG-Hausgeld berücksichtigen</t>
        </is>
      </c>
    </row>
    <row r="11">
      <c r="A11" s="4" t="inlineStr">
        <is>
          <t>DL-007</t>
        </is>
      </c>
      <c r="B11" s="4" t="inlineStr">
        <is>
          <t>Wohnhaus Düsseldorf</t>
        </is>
      </c>
      <c r="C11" s="5" t="inlineStr">
        <is>
          <t>Stefan Weber</t>
        </is>
      </c>
      <c r="D11" s="5" t="inlineStr">
        <is>
          <t>Kaiserstraße 18, 40213 Düsseldorf</t>
        </is>
      </c>
      <c r="E11" s="4" t="inlineStr">
        <is>
          <t>Stadtsparkasse Düsseldorf</t>
        </is>
      </c>
      <c r="F11" s="4" t="inlineStr">
        <is>
          <t>Annuitätendarlehen</t>
        </is>
      </c>
      <c r="G11" s="40" t="n">
        <v>390000</v>
      </c>
      <c r="H11" s="41" t="n">
        <v>46228</v>
      </c>
      <c r="I11" s="8" t="n">
        <v>0.0375</v>
      </c>
      <c r="J11" s="8" t="n">
        <v>0.025</v>
      </c>
      <c r="K11" s="41" t="n">
        <v>50401</v>
      </c>
      <c r="L11" s="42">
        <f>IF(G11="","",IFERROR(G11*(I11+J11)/12,0))</f>
        <v/>
      </c>
      <c r="M11" s="40" t="n">
        <v>9000</v>
      </c>
      <c r="N11" s="40" t="n">
        <v>381000</v>
      </c>
      <c r="O11" s="42">
        <f>IF(G11="","",G11*I11)</f>
        <v/>
      </c>
      <c r="P11" s="42">
        <f>IF(G11="","",MAX(0,Q11-O11))</f>
        <v/>
      </c>
      <c r="Q11" s="42">
        <f>IF(G11="","",L11*12+M11)</f>
        <v/>
      </c>
      <c r="R11" s="40" t="n">
        <v>550000</v>
      </c>
      <c r="S11" s="10">
        <f>IF(G11="","",IFERROR(G11/R11,0))</f>
        <v/>
      </c>
      <c r="T11" s="11">
        <f>IF(OR(G11="",K11=""),"",IF(K11&lt;TODAY(),"Zinsbindung prüfen",IF(N11&gt;0,"Aktiv","Abgeschlossen")))</f>
        <v/>
      </c>
      <c r="U11" s="5" t="inlineStr">
        <is>
          <t>Sondertilgung geplant</t>
        </is>
      </c>
    </row>
    <row r="12">
      <c r="A12" s="4" t="inlineStr">
        <is>
          <t>DL-008</t>
        </is>
      </c>
      <c r="B12" s="4" t="inlineStr">
        <is>
          <t>Mietwohnung Leipzig</t>
        </is>
      </c>
      <c r="C12" s="5" t="inlineStr">
        <is>
          <t>Claudia Fischer</t>
        </is>
      </c>
      <c r="D12" s="5" t="inlineStr">
        <is>
          <t>Karl-Liebknecht-Straße 70, 04275 Leipzig</t>
        </is>
      </c>
      <c r="E12" s="4" t="inlineStr">
        <is>
          <t>DKB</t>
        </is>
      </c>
      <c r="F12" s="4" t="inlineStr">
        <is>
          <t>Annuitätendarlehen</t>
        </is>
      </c>
      <c r="G12" s="40" t="n">
        <v>180000</v>
      </c>
      <c r="H12" s="41" t="n">
        <v>46249</v>
      </c>
      <c r="I12" s="8" t="n">
        <v>0.0295</v>
      </c>
      <c r="J12" s="8" t="n">
        <v>0.03</v>
      </c>
      <c r="K12" s="41" t="n">
        <v>50761</v>
      </c>
      <c r="L12" s="42">
        <f>IF(G12="","",IFERROR(G12*(I12+J12)/12,0))</f>
        <v/>
      </c>
      <c r="M12" s="40" t="n">
        <v>4000</v>
      </c>
      <c r="N12" s="40" t="n">
        <v>174000</v>
      </c>
      <c r="O12" s="42">
        <f>IF(G12="","",G12*I12)</f>
        <v/>
      </c>
      <c r="P12" s="42">
        <f>IF(G12="","",MAX(0,Q12-O12))</f>
        <v/>
      </c>
      <c r="Q12" s="42">
        <f>IF(G12="","",L12*12+M12)</f>
        <v/>
      </c>
      <c r="R12" s="40" t="n">
        <v>255000</v>
      </c>
      <c r="S12" s="10">
        <f>IF(G12="","",IFERROR(G12/R12,0))</f>
        <v/>
      </c>
      <c r="T12" s="11">
        <f>IF(OR(G12="",K12=""),"",IF(K12&lt;TODAY(),"Zinsbindung prüfen",IF(N12&gt;0,"Aktiv","Abgeschlossen")))</f>
        <v/>
      </c>
      <c r="U12" s="5" t="inlineStr">
        <is>
          <t>Langfristige Vermietung</t>
        </is>
      </c>
    </row>
    <row r="13">
      <c r="A13" s="4" t="inlineStr">
        <is>
          <t>DL-009</t>
        </is>
      </c>
      <c r="B13" s="4" t="inlineStr">
        <is>
          <t>Wohnanlage Dresden</t>
        </is>
      </c>
      <c r="C13" s="5" t="inlineStr">
        <is>
          <t>Markus Bauer</t>
        </is>
      </c>
      <c r="D13" s="5" t="inlineStr">
        <is>
          <t>Elbweg 22, 01067 Dresden</t>
        </is>
      </c>
      <c r="E13" s="4" t="inlineStr">
        <is>
          <t>Volksbank Dresden-Bautzen</t>
        </is>
      </c>
      <c r="F13" s="4" t="inlineStr">
        <is>
          <t>Annuitätendarlehen</t>
        </is>
      </c>
      <c r="G13" s="40" t="n">
        <v>295000</v>
      </c>
      <c r="H13" s="41" t="n">
        <v>46266</v>
      </c>
      <c r="I13" s="8" t="n">
        <v>0.038</v>
      </c>
      <c r="J13" s="8" t="n">
        <v>0.0225</v>
      </c>
      <c r="K13" s="41" t="n">
        <v>51681</v>
      </c>
      <c r="L13" s="42">
        <f>IF(G13="","",IFERROR(G13*(I13+J13)/12,0))</f>
        <v/>
      </c>
      <c r="M13" s="40" t="n">
        <v>7000</v>
      </c>
      <c r="N13" s="40" t="n">
        <v>288000</v>
      </c>
      <c r="O13" s="42">
        <f>IF(G13="","",G13*I13)</f>
        <v/>
      </c>
      <c r="P13" s="42">
        <f>IF(G13="","",MAX(0,Q13-O13))</f>
        <v/>
      </c>
      <c r="Q13" s="42">
        <f>IF(G13="","",L13*12+M13)</f>
        <v/>
      </c>
      <c r="R13" s="40" t="n">
        <v>430000</v>
      </c>
      <c r="S13" s="10">
        <f>IF(G13="","",IFERROR(G13/R13,0))</f>
        <v/>
      </c>
      <c r="T13" s="11">
        <f>IF(OR(G13="",K13=""),"",IF(K13&lt;TODAY(),"Zinsbindung prüfen",IF(N13&gt;0,"Aktiv","Abgeschlossen")))</f>
        <v/>
      </c>
      <c r="U13" s="5" t="inlineStr">
        <is>
          <t>Mieterträge stabil</t>
        </is>
      </c>
    </row>
    <row r="14">
      <c r="A14" s="4" t="n"/>
      <c r="B14" s="4" t="n"/>
      <c r="C14" s="5" t="n"/>
      <c r="D14" s="5" t="n"/>
      <c r="E14" s="4" t="n"/>
      <c r="F14" s="4" t="n"/>
      <c r="G14" s="40" t="n"/>
      <c r="H14" s="41" t="n"/>
      <c r="I14" s="8" t="n"/>
      <c r="J14" s="8" t="n"/>
      <c r="K14" s="41" t="n"/>
      <c r="L14" s="42">
        <f>IF(G14="","",IFERROR(G14*(I14+J14)/12,0))</f>
        <v/>
      </c>
      <c r="M14" s="40" t="n"/>
      <c r="N14" s="40" t="n"/>
      <c r="O14" s="42">
        <f>IF(G14="","",G14*I14)</f>
        <v/>
      </c>
      <c r="P14" s="42">
        <f>IF(G14="","",MAX(0,Q14-O14))</f>
        <v/>
      </c>
      <c r="Q14" s="42">
        <f>IF(G14="","",L14*12+M14)</f>
        <v/>
      </c>
      <c r="R14" s="40" t="n"/>
      <c r="S14" s="10">
        <f>IF(G14="","",IFERROR(G14/R14,0))</f>
        <v/>
      </c>
      <c r="T14" s="11">
        <f>IF(OR(G14="",K14=""),"",IF(K14&lt;TODAY(),"Zinsbindung prüfen",IF(N14&gt;0,"Aktiv","Abgeschlossen")))</f>
        <v/>
      </c>
      <c r="U14" s="5" t="n"/>
    </row>
    <row r="15">
      <c r="A15" s="4" t="n"/>
      <c r="B15" s="4" t="n"/>
      <c r="C15" s="5" t="n"/>
      <c r="D15" s="5" t="n"/>
      <c r="E15" s="4" t="n"/>
      <c r="F15" s="4" t="n"/>
      <c r="G15" s="40" t="n"/>
      <c r="H15" s="41" t="n"/>
      <c r="I15" s="8" t="n"/>
      <c r="J15" s="8" t="n"/>
      <c r="K15" s="41" t="n"/>
      <c r="L15" s="42">
        <f>IF(G15="","",IFERROR(G15*(I15+J15)/12,0))</f>
        <v/>
      </c>
      <c r="M15" s="40" t="n"/>
      <c r="N15" s="40" t="n"/>
      <c r="O15" s="42">
        <f>IF(G15="","",G15*I15)</f>
        <v/>
      </c>
      <c r="P15" s="42">
        <f>IF(G15="","",MAX(0,Q15-O15))</f>
        <v/>
      </c>
      <c r="Q15" s="42">
        <f>IF(G15="","",L15*12+M15)</f>
        <v/>
      </c>
      <c r="R15" s="40" t="n"/>
      <c r="S15" s="10">
        <f>IF(G15="","",IFERROR(G15/R15,0))</f>
        <v/>
      </c>
      <c r="T15" s="11">
        <f>IF(OR(G15="",K15=""),"",IF(K15&lt;TODAY(),"Zinsbindung prüfen",IF(N15&gt;0,"Aktiv","Abgeschlossen")))</f>
        <v/>
      </c>
      <c r="U15" s="5" t="n"/>
    </row>
    <row r="16">
      <c r="A16" s="4" t="n"/>
      <c r="B16" s="4" t="n"/>
      <c r="C16" s="5" t="n"/>
      <c r="D16" s="5" t="n"/>
      <c r="E16" s="4" t="n"/>
      <c r="F16" s="4" t="n"/>
      <c r="G16" s="40" t="n"/>
      <c r="H16" s="41" t="n"/>
      <c r="I16" s="8" t="n"/>
      <c r="J16" s="8" t="n"/>
      <c r="K16" s="41" t="n"/>
      <c r="L16" s="42">
        <f>IF(G16="","",IFERROR(G16*(I16+J16)/12,0))</f>
        <v/>
      </c>
      <c r="M16" s="40" t="n"/>
      <c r="N16" s="40" t="n"/>
      <c r="O16" s="42">
        <f>IF(G16="","",G16*I16)</f>
        <v/>
      </c>
      <c r="P16" s="42">
        <f>IF(G16="","",MAX(0,Q16-O16))</f>
        <v/>
      </c>
      <c r="Q16" s="42">
        <f>IF(G16="","",L16*12+M16)</f>
        <v/>
      </c>
      <c r="R16" s="40" t="n"/>
      <c r="S16" s="10">
        <f>IF(G16="","",IFERROR(G16/R16,0))</f>
        <v/>
      </c>
      <c r="T16" s="11">
        <f>IF(OR(G16="",K16=""),"",IF(K16&lt;TODAY(),"Zinsbindung prüfen",IF(N16&gt;0,"Aktiv","Abgeschlossen")))</f>
        <v/>
      </c>
      <c r="U16" s="5" t="n"/>
    </row>
    <row r="17">
      <c r="A17" s="4" t="n"/>
      <c r="B17" s="4" t="n"/>
      <c r="C17" s="5" t="n"/>
      <c r="D17" s="5" t="n"/>
      <c r="E17" s="4" t="n"/>
      <c r="F17" s="4" t="n"/>
      <c r="G17" s="40" t="n"/>
      <c r="H17" s="41" t="n"/>
      <c r="I17" s="8" t="n"/>
      <c r="J17" s="8" t="n"/>
      <c r="K17" s="41" t="n"/>
      <c r="L17" s="42">
        <f>IF(G17="","",IFERROR(G17*(I17+J17)/12,0))</f>
        <v/>
      </c>
      <c r="M17" s="40" t="n"/>
      <c r="N17" s="40" t="n"/>
      <c r="O17" s="42">
        <f>IF(G17="","",G17*I17)</f>
        <v/>
      </c>
      <c r="P17" s="42">
        <f>IF(G17="","",MAX(0,Q17-O17))</f>
        <v/>
      </c>
      <c r="Q17" s="42">
        <f>IF(G17="","",L17*12+M17)</f>
        <v/>
      </c>
      <c r="R17" s="40" t="n"/>
      <c r="S17" s="10">
        <f>IF(G17="","",IFERROR(G17/R17,0))</f>
        <v/>
      </c>
      <c r="T17" s="11">
        <f>IF(OR(G17="",K17=""),"",IF(K17&lt;TODAY(),"Zinsbindung prüfen",IF(N17&gt;0,"Aktiv","Abgeschlossen")))</f>
        <v/>
      </c>
      <c r="U17" s="5" t="n"/>
    </row>
    <row r="18">
      <c r="A18" s="4" t="n"/>
      <c r="B18" s="4" t="n"/>
      <c r="C18" s="5" t="n"/>
      <c r="D18" s="5" t="n"/>
      <c r="E18" s="4" t="n"/>
      <c r="F18" s="4" t="n"/>
      <c r="G18" s="40" t="n"/>
      <c r="H18" s="41" t="n"/>
      <c r="I18" s="8" t="n"/>
      <c r="J18" s="8" t="n"/>
      <c r="K18" s="41" t="n"/>
      <c r="L18" s="42">
        <f>IF(G18="","",IFERROR(G18*(I18+J18)/12,0))</f>
        <v/>
      </c>
      <c r="M18" s="40" t="n"/>
      <c r="N18" s="40" t="n"/>
      <c r="O18" s="42">
        <f>IF(G18="","",G18*I18)</f>
        <v/>
      </c>
      <c r="P18" s="42">
        <f>IF(G18="","",MAX(0,Q18-O18))</f>
        <v/>
      </c>
      <c r="Q18" s="42">
        <f>IF(G18="","",L18*12+M18)</f>
        <v/>
      </c>
      <c r="R18" s="40" t="n"/>
      <c r="S18" s="10">
        <f>IF(G18="","",IFERROR(G18/R18,0))</f>
        <v/>
      </c>
      <c r="T18" s="11">
        <f>IF(OR(G18="",K18=""),"",IF(K18&lt;TODAY(),"Zinsbindung prüfen",IF(N18&gt;0,"Aktiv","Abgeschlossen")))</f>
        <v/>
      </c>
      <c r="U18" s="5" t="n"/>
    </row>
    <row r="19">
      <c r="A19" s="4" t="n"/>
      <c r="B19" s="4" t="n"/>
      <c r="C19" s="5" t="n"/>
      <c r="D19" s="5" t="n"/>
      <c r="E19" s="4" t="n"/>
      <c r="F19" s="4" t="n"/>
      <c r="G19" s="40" t="n"/>
      <c r="H19" s="41" t="n"/>
      <c r="I19" s="8" t="n"/>
      <c r="J19" s="8" t="n"/>
      <c r="K19" s="41" t="n"/>
      <c r="L19" s="42">
        <f>IF(G19="","",IFERROR(G19*(I19+J19)/12,0))</f>
        <v/>
      </c>
      <c r="M19" s="40" t="n"/>
      <c r="N19" s="40" t="n"/>
      <c r="O19" s="42">
        <f>IF(G19="","",G19*I19)</f>
        <v/>
      </c>
      <c r="P19" s="42">
        <f>IF(G19="","",MAX(0,Q19-O19))</f>
        <v/>
      </c>
      <c r="Q19" s="42">
        <f>IF(G19="","",L19*12+M19)</f>
        <v/>
      </c>
      <c r="R19" s="40" t="n"/>
      <c r="S19" s="10">
        <f>IF(G19="","",IFERROR(G19/R19,0))</f>
        <v/>
      </c>
      <c r="T19" s="11">
        <f>IF(OR(G19="",K19=""),"",IF(K19&lt;TODAY(),"Zinsbindung prüfen",IF(N19&gt;0,"Aktiv","Abgeschlossen")))</f>
        <v/>
      </c>
      <c r="U19" s="5" t="n"/>
    </row>
    <row r="20">
      <c r="A20" s="4" t="n"/>
      <c r="B20" s="4" t="n"/>
      <c r="C20" s="5" t="n"/>
      <c r="D20" s="5" t="n"/>
      <c r="E20" s="4" t="n"/>
      <c r="F20" s="4" t="n"/>
      <c r="G20" s="40" t="n"/>
      <c r="H20" s="41" t="n"/>
      <c r="I20" s="8" t="n"/>
      <c r="J20" s="8" t="n"/>
      <c r="K20" s="41" t="n"/>
      <c r="L20" s="42">
        <f>IF(G20="","",IFERROR(G20*(I20+J20)/12,0))</f>
        <v/>
      </c>
      <c r="M20" s="40" t="n"/>
      <c r="N20" s="40" t="n"/>
      <c r="O20" s="42">
        <f>IF(G20="","",G20*I20)</f>
        <v/>
      </c>
      <c r="P20" s="42">
        <f>IF(G20="","",MAX(0,Q20-O20))</f>
        <v/>
      </c>
      <c r="Q20" s="42">
        <f>IF(G20="","",L20*12+M20)</f>
        <v/>
      </c>
      <c r="R20" s="40" t="n"/>
      <c r="S20" s="10">
        <f>IF(G20="","",IFERROR(G20/R20,0))</f>
        <v/>
      </c>
      <c r="T20" s="11">
        <f>IF(OR(G20="",K20=""),"",IF(K20&lt;TODAY(),"Zinsbindung prüfen",IF(N20&gt;0,"Aktiv","Abgeschlossen")))</f>
        <v/>
      </c>
      <c r="U20" s="5" t="n"/>
    </row>
    <row r="21">
      <c r="A21" s="4" t="n"/>
      <c r="B21" s="4" t="n"/>
      <c r="C21" s="5" t="n"/>
      <c r="D21" s="5" t="n"/>
      <c r="E21" s="4" t="n"/>
      <c r="F21" s="4" t="n"/>
      <c r="G21" s="40" t="n"/>
      <c r="H21" s="41" t="n"/>
      <c r="I21" s="8" t="n"/>
      <c r="J21" s="8" t="n"/>
      <c r="K21" s="41" t="n"/>
      <c r="L21" s="42">
        <f>IF(G21="","",IFERROR(G21*(I21+J21)/12,0))</f>
        <v/>
      </c>
      <c r="M21" s="40" t="n"/>
      <c r="N21" s="40" t="n"/>
      <c r="O21" s="42">
        <f>IF(G21="","",G21*I21)</f>
        <v/>
      </c>
      <c r="P21" s="42">
        <f>IF(G21="","",MAX(0,Q21-O21))</f>
        <v/>
      </c>
      <c r="Q21" s="42">
        <f>IF(G21="","",L21*12+M21)</f>
        <v/>
      </c>
      <c r="R21" s="40" t="n"/>
      <c r="S21" s="10">
        <f>IF(G21="","",IFERROR(G21/R21,0))</f>
        <v/>
      </c>
      <c r="T21" s="11">
        <f>IF(OR(G21="",K21=""),"",IF(K21&lt;TODAY(),"Zinsbindung prüfen",IF(N21&gt;0,"Aktiv","Abgeschlossen")))</f>
        <v/>
      </c>
      <c r="U21" s="5" t="n"/>
    </row>
    <row r="22">
      <c r="A22" s="4" t="n"/>
      <c r="B22" s="4" t="n"/>
      <c r="C22" s="5" t="n"/>
      <c r="D22" s="5" t="n"/>
      <c r="E22" s="4" t="n"/>
      <c r="F22" s="4" t="n"/>
      <c r="G22" s="40" t="n"/>
      <c r="H22" s="41" t="n"/>
      <c r="I22" s="8" t="n"/>
      <c r="J22" s="8" t="n"/>
      <c r="K22" s="41" t="n"/>
      <c r="L22" s="42">
        <f>IF(G22="","",IFERROR(G22*(I22+J22)/12,0))</f>
        <v/>
      </c>
      <c r="M22" s="40" t="n"/>
      <c r="N22" s="40" t="n"/>
      <c r="O22" s="42">
        <f>IF(G22="","",G22*I22)</f>
        <v/>
      </c>
      <c r="P22" s="42">
        <f>IF(G22="","",MAX(0,Q22-O22))</f>
        <v/>
      </c>
      <c r="Q22" s="42">
        <f>IF(G22="","",L22*12+M22)</f>
        <v/>
      </c>
      <c r="R22" s="40" t="n"/>
      <c r="S22" s="10">
        <f>IF(G22="","",IFERROR(G22/R22,0))</f>
        <v/>
      </c>
      <c r="T22" s="11">
        <f>IF(OR(G22="",K22=""),"",IF(K22&lt;TODAY(),"Zinsbindung prüfen",IF(N22&gt;0,"Aktiv","Abgeschlossen")))</f>
        <v/>
      </c>
      <c r="U22" s="5" t="n"/>
    </row>
    <row r="23">
      <c r="A23" s="4" t="n"/>
      <c r="B23" s="4" t="n"/>
      <c r="C23" s="5" t="n"/>
      <c r="D23" s="5" t="n"/>
      <c r="E23" s="4" t="n"/>
      <c r="F23" s="4" t="n"/>
      <c r="G23" s="40" t="n"/>
      <c r="H23" s="41" t="n"/>
      <c r="I23" s="8" t="n"/>
      <c r="J23" s="8" t="n"/>
      <c r="K23" s="41" t="n"/>
      <c r="L23" s="42">
        <f>IF(G23="","",IFERROR(G23*(I23+J23)/12,0))</f>
        <v/>
      </c>
      <c r="M23" s="40" t="n"/>
      <c r="N23" s="40" t="n"/>
      <c r="O23" s="42">
        <f>IF(G23="","",G23*I23)</f>
        <v/>
      </c>
      <c r="P23" s="42">
        <f>IF(G23="","",MAX(0,Q23-O23))</f>
        <v/>
      </c>
      <c r="Q23" s="42">
        <f>IF(G23="","",L23*12+M23)</f>
        <v/>
      </c>
      <c r="R23" s="40" t="n"/>
      <c r="S23" s="10">
        <f>IF(G23="","",IFERROR(G23/R23,0))</f>
        <v/>
      </c>
      <c r="T23" s="11">
        <f>IF(OR(G23="",K23=""),"",IF(K23&lt;TODAY(),"Zinsbindung prüfen",IF(N23&gt;0,"Aktiv","Abgeschlossen")))</f>
        <v/>
      </c>
      <c r="U23" s="5" t="n"/>
    </row>
    <row r="24">
      <c r="A24" s="4" t="n"/>
      <c r="B24" s="4" t="n"/>
      <c r="C24" s="5" t="n"/>
      <c r="D24" s="5" t="n"/>
      <c r="E24" s="4" t="n"/>
      <c r="F24" s="4" t="n"/>
      <c r="G24" s="40" t="n"/>
      <c r="H24" s="41" t="n"/>
      <c r="I24" s="8" t="n"/>
      <c r="J24" s="8" t="n"/>
      <c r="K24" s="41" t="n"/>
      <c r="L24" s="42">
        <f>IF(G24="","",IFERROR(G24*(I24+J24)/12,0))</f>
        <v/>
      </c>
      <c r="M24" s="40" t="n"/>
      <c r="N24" s="40" t="n"/>
      <c r="O24" s="42">
        <f>IF(G24="","",G24*I24)</f>
        <v/>
      </c>
      <c r="P24" s="42">
        <f>IF(G24="","",MAX(0,Q24-O24))</f>
        <v/>
      </c>
      <c r="Q24" s="42">
        <f>IF(G24="","",L24*12+M24)</f>
        <v/>
      </c>
      <c r="R24" s="40" t="n"/>
      <c r="S24" s="10">
        <f>IF(G24="","",IFERROR(G24/R24,0))</f>
        <v/>
      </c>
      <c r="T24" s="11">
        <f>IF(OR(G24="",K24=""),"",IF(K24&lt;TODAY(),"Zinsbindung prüfen",IF(N24&gt;0,"Aktiv","Abgeschlossen")))</f>
        <v/>
      </c>
      <c r="U24" s="5" t="n"/>
    </row>
    <row r="25">
      <c r="A25" s="4" t="n"/>
      <c r="B25" s="4" t="n"/>
      <c r="C25" s="5" t="n"/>
      <c r="D25" s="5" t="n"/>
      <c r="E25" s="4" t="n"/>
      <c r="F25" s="4" t="n"/>
      <c r="G25" s="40" t="n"/>
      <c r="H25" s="41" t="n"/>
      <c r="I25" s="8" t="n"/>
      <c r="J25" s="8" t="n"/>
      <c r="K25" s="41" t="n"/>
      <c r="L25" s="42">
        <f>IF(G25="","",IFERROR(G25*(I25+J25)/12,0))</f>
        <v/>
      </c>
      <c r="M25" s="40" t="n"/>
      <c r="N25" s="40" t="n"/>
      <c r="O25" s="42">
        <f>IF(G25="","",G25*I25)</f>
        <v/>
      </c>
      <c r="P25" s="42">
        <f>IF(G25="","",MAX(0,Q25-O25))</f>
        <v/>
      </c>
      <c r="Q25" s="42">
        <f>IF(G25="","",L25*12+M25)</f>
        <v/>
      </c>
      <c r="R25" s="40" t="n"/>
      <c r="S25" s="10">
        <f>IF(G25="","",IFERROR(G25/R25,0))</f>
        <v/>
      </c>
      <c r="T25" s="11">
        <f>IF(OR(G25="",K25=""),"",IF(K25&lt;TODAY(),"Zinsbindung prüfen",IF(N25&gt;0,"Aktiv","Abgeschlossen")))</f>
        <v/>
      </c>
      <c r="U25" s="5" t="n"/>
    </row>
    <row r="26">
      <c r="A26" s="4" t="n"/>
      <c r="B26" s="4" t="n"/>
      <c r="C26" s="5" t="n"/>
      <c r="D26" s="5" t="n"/>
      <c r="E26" s="4" t="n"/>
      <c r="F26" s="4" t="n"/>
      <c r="G26" s="40" t="n"/>
      <c r="H26" s="41" t="n"/>
      <c r="I26" s="8" t="n"/>
      <c r="J26" s="8" t="n"/>
      <c r="K26" s="41" t="n"/>
      <c r="L26" s="42">
        <f>IF(G26="","",IFERROR(G26*(I26+J26)/12,0))</f>
        <v/>
      </c>
      <c r="M26" s="40" t="n"/>
      <c r="N26" s="40" t="n"/>
      <c r="O26" s="42">
        <f>IF(G26="","",G26*I26)</f>
        <v/>
      </c>
      <c r="P26" s="42">
        <f>IF(G26="","",MAX(0,Q26-O26))</f>
        <v/>
      </c>
      <c r="Q26" s="42">
        <f>IF(G26="","",L26*12+M26)</f>
        <v/>
      </c>
      <c r="R26" s="40" t="n"/>
      <c r="S26" s="10">
        <f>IF(G26="","",IFERROR(G26/R26,0))</f>
        <v/>
      </c>
      <c r="T26" s="11">
        <f>IF(OR(G26="",K26=""),"",IF(K26&lt;TODAY(),"Zinsbindung prüfen",IF(N26&gt;0,"Aktiv","Abgeschlossen")))</f>
        <v/>
      </c>
      <c r="U26" s="5" t="n"/>
    </row>
    <row r="27">
      <c r="A27" s="4" t="n"/>
      <c r="B27" s="4" t="n"/>
      <c r="C27" s="5" t="n"/>
      <c r="D27" s="5" t="n"/>
      <c r="E27" s="4" t="n"/>
      <c r="F27" s="4" t="n"/>
      <c r="G27" s="40" t="n"/>
      <c r="H27" s="41" t="n"/>
      <c r="I27" s="8" t="n"/>
      <c r="J27" s="8" t="n"/>
      <c r="K27" s="41" t="n"/>
      <c r="L27" s="42">
        <f>IF(G27="","",IFERROR(G27*(I27+J27)/12,0))</f>
        <v/>
      </c>
      <c r="M27" s="40" t="n"/>
      <c r="N27" s="40" t="n"/>
      <c r="O27" s="42">
        <f>IF(G27="","",G27*I27)</f>
        <v/>
      </c>
      <c r="P27" s="42">
        <f>IF(G27="","",MAX(0,Q27-O27))</f>
        <v/>
      </c>
      <c r="Q27" s="42">
        <f>IF(G27="","",L27*12+M27)</f>
        <v/>
      </c>
      <c r="R27" s="40" t="n"/>
      <c r="S27" s="10">
        <f>IF(G27="","",IFERROR(G27/R27,0))</f>
        <v/>
      </c>
      <c r="T27" s="11">
        <f>IF(OR(G27="",K27=""),"",IF(K27&lt;TODAY(),"Zinsbindung prüfen",IF(N27&gt;0,"Aktiv","Abgeschlossen")))</f>
        <v/>
      </c>
      <c r="U27" s="5" t="n"/>
    </row>
    <row r="28">
      <c r="A28" s="4" t="n"/>
      <c r="B28" s="4" t="n"/>
      <c r="C28" s="5" t="n"/>
      <c r="D28" s="5" t="n"/>
      <c r="E28" s="4" t="n"/>
      <c r="F28" s="4" t="n"/>
      <c r="G28" s="40" t="n"/>
      <c r="H28" s="41" t="n"/>
      <c r="I28" s="8" t="n"/>
      <c r="J28" s="8" t="n"/>
      <c r="K28" s="41" t="n"/>
      <c r="L28" s="42">
        <f>IF(G28="","",IFERROR(G28*(I28+J28)/12,0))</f>
        <v/>
      </c>
      <c r="M28" s="40" t="n"/>
      <c r="N28" s="40" t="n"/>
      <c r="O28" s="42">
        <f>IF(G28="","",G28*I28)</f>
        <v/>
      </c>
      <c r="P28" s="42">
        <f>IF(G28="","",MAX(0,Q28-O28))</f>
        <v/>
      </c>
      <c r="Q28" s="42">
        <f>IF(G28="","",L28*12+M28)</f>
        <v/>
      </c>
      <c r="R28" s="40" t="n"/>
      <c r="S28" s="10">
        <f>IF(G28="","",IFERROR(G28/R28,0))</f>
        <v/>
      </c>
      <c r="T28" s="11">
        <f>IF(OR(G28="",K28=""),"",IF(K28&lt;TODAY(),"Zinsbindung prüfen",IF(N28&gt;0,"Aktiv","Abgeschlossen")))</f>
        <v/>
      </c>
      <c r="U28" s="5" t="n"/>
    </row>
    <row r="29">
      <c r="A29" s="4" t="n"/>
      <c r="B29" s="4" t="n"/>
      <c r="C29" s="5" t="n"/>
      <c r="D29" s="5" t="n"/>
      <c r="E29" s="4" t="n"/>
      <c r="F29" s="4" t="n"/>
      <c r="G29" s="40" t="n"/>
      <c r="H29" s="41" t="n"/>
      <c r="I29" s="8" t="n"/>
      <c r="J29" s="8" t="n"/>
      <c r="K29" s="41" t="n"/>
      <c r="L29" s="42">
        <f>IF(G29="","",IFERROR(G29*(I29+J29)/12,0))</f>
        <v/>
      </c>
      <c r="M29" s="40" t="n"/>
      <c r="N29" s="40" t="n"/>
      <c r="O29" s="42">
        <f>IF(G29="","",G29*I29)</f>
        <v/>
      </c>
      <c r="P29" s="42">
        <f>IF(G29="","",MAX(0,Q29-O29))</f>
        <v/>
      </c>
      <c r="Q29" s="42">
        <f>IF(G29="","",L29*12+M29)</f>
        <v/>
      </c>
      <c r="R29" s="40" t="n"/>
      <c r="S29" s="10">
        <f>IF(G29="","",IFERROR(G29/R29,0))</f>
        <v/>
      </c>
      <c r="T29" s="11">
        <f>IF(OR(G29="",K29=""),"",IF(K29&lt;TODAY(),"Zinsbindung prüfen",IF(N29&gt;0,"Aktiv","Abgeschlossen")))</f>
        <v/>
      </c>
      <c r="U29" s="5" t="n"/>
    </row>
    <row r="30">
      <c r="A30" s="4" t="n"/>
      <c r="B30" s="4" t="n"/>
      <c r="C30" s="5" t="n"/>
      <c r="D30" s="5" t="n"/>
      <c r="E30" s="4" t="n"/>
      <c r="F30" s="4" t="n"/>
      <c r="G30" s="40" t="n"/>
      <c r="H30" s="41" t="n"/>
      <c r="I30" s="8" t="n"/>
      <c r="J30" s="8" t="n"/>
      <c r="K30" s="41" t="n"/>
      <c r="L30" s="42">
        <f>IF(G30="","",IFERROR(G30*(I30+J30)/12,0))</f>
        <v/>
      </c>
      <c r="M30" s="40" t="n"/>
      <c r="N30" s="40" t="n"/>
      <c r="O30" s="42">
        <f>IF(G30="","",G30*I30)</f>
        <v/>
      </c>
      <c r="P30" s="42">
        <f>IF(G30="","",MAX(0,Q30-O30))</f>
        <v/>
      </c>
      <c r="Q30" s="42">
        <f>IF(G30="","",L30*12+M30)</f>
        <v/>
      </c>
      <c r="R30" s="40" t="n"/>
      <c r="S30" s="10">
        <f>IF(G30="","",IFERROR(G30/R30,0))</f>
        <v/>
      </c>
      <c r="T30" s="11">
        <f>IF(OR(G30="",K30=""),"",IF(K30&lt;TODAY(),"Zinsbindung prüfen",IF(N30&gt;0,"Aktiv","Abgeschlossen")))</f>
        <v/>
      </c>
      <c r="U30" s="5" t="n"/>
    </row>
    <row r="31">
      <c r="A31" s="4" t="n"/>
      <c r="B31" s="4" t="n"/>
      <c r="C31" s="5" t="n"/>
      <c r="D31" s="5" t="n"/>
      <c r="E31" s="4" t="n"/>
      <c r="F31" s="4" t="n"/>
      <c r="G31" s="40" t="n"/>
      <c r="H31" s="41" t="n"/>
      <c r="I31" s="8" t="n"/>
      <c r="J31" s="8" t="n"/>
      <c r="K31" s="41" t="n"/>
      <c r="L31" s="42">
        <f>IF(G31="","",IFERROR(G31*(I31+J31)/12,0))</f>
        <v/>
      </c>
      <c r="M31" s="40" t="n"/>
      <c r="N31" s="40" t="n"/>
      <c r="O31" s="42">
        <f>IF(G31="","",G31*I31)</f>
        <v/>
      </c>
      <c r="P31" s="42">
        <f>IF(G31="","",MAX(0,Q31-O31))</f>
        <v/>
      </c>
      <c r="Q31" s="42">
        <f>IF(G31="","",L31*12+M31)</f>
        <v/>
      </c>
      <c r="R31" s="40" t="n"/>
      <c r="S31" s="10">
        <f>IF(G31="","",IFERROR(G31/R31,0))</f>
        <v/>
      </c>
      <c r="T31" s="11">
        <f>IF(OR(G31="",K31=""),"",IF(K31&lt;TODAY(),"Zinsbindung prüfen",IF(N31&gt;0,"Aktiv","Abgeschlossen")))</f>
        <v/>
      </c>
      <c r="U31" s="5" t="n"/>
    </row>
    <row r="32">
      <c r="A32" s="4" t="n"/>
      <c r="B32" s="4" t="n"/>
      <c r="C32" s="5" t="n"/>
      <c r="D32" s="5" t="n"/>
      <c r="E32" s="4" t="n"/>
      <c r="F32" s="4" t="n"/>
      <c r="G32" s="40" t="n"/>
      <c r="H32" s="41" t="n"/>
      <c r="I32" s="8" t="n"/>
      <c r="J32" s="8" t="n"/>
      <c r="K32" s="41" t="n"/>
      <c r="L32" s="42">
        <f>IF(G32="","",IFERROR(G32*(I32+J32)/12,0))</f>
        <v/>
      </c>
      <c r="M32" s="40" t="n"/>
      <c r="N32" s="40" t="n"/>
      <c r="O32" s="42">
        <f>IF(G32="","",G32*I32)</f>
        <v/>
      </c>
      <c r="P32" s="42">
        <f>IF(G32="","",MAX(0,Q32-O32))</f>
        <v/>
      </c>
      <c r="Q32" s="42">
        <f>IF(G32="","",L32*12+M32)</f>
        <v/>
      </c>
      <c r="R32" s="40" t="n"/>
      <c r="S32" s="10">
        <f>IF(G32="","",IFERROR(G32/R32,0))</f>
        <v/>
      </c>
      <c r="T32" s="11">
        <f>IF(OR(G32="",K32=""),"",IF(K32&lt;TODAY(),"Zinsbindung prüfen",IF(N32&gt;0,"Aktiv","Abgeschlossen")))</f>
        <v/>
      </c>
      <c r="U32" s="5" t="n"/>
    </row>
    <row r="33">
      <c r="A33" s="4" t="n"/>
      <c r="B33" s="4" t="n"/>
      <c r="C33" s="5" t="n"/>
      <c r="D33" s="5" t="n"/>
      <c r="E33" s="4" t="n"/>
      <c r="F33" s="4" t="n"/>
      <c r="G33" s="40" t="n"/>
      <c r="H33" s="41" t="n"/>
      <c r="I33" s="8" t="n"/>
      <c r="J33" s="8" t="n"/>
      <c r="K33" s="41" t="n"/>
      <c r="L33" s="42">
        <f>IF(G33="","",IFERROR(G33*(I33+J33)/12,0))</f>
        <v/>
      </c>
      <c r="M33" s="40" t="n"/>
      <c r="N33" s="40" t="n"/>
      <c r="O33" s="42">
        <f>IF(G33="","",G33*I33)</f>
        <v/>
      </c>
      <c r="P33" s="42">
        <f>IF(G33="","",MAX(0,Q33-O33))</f>
        <v/>
      </c>
      <c r="Q33" s="42">
        <f>IF(G33="","",L33*12+M33)</f>
        <v/>
      </c>
      <c r="R33" s="40" t="n"/>
      <c r="S33" s="10">
        <f>IF(G33="","",IFERROR(G33/R33,0))</f>
        <v/>
      </c>
      <c r="T33" s="11">
        <f>IF(OR(G33="",K33=""),"",IF(K33&lt;TODAY(),"Zinsbindung prüfen",IF(N33&gt;0,"Aktiv","Abgeschlossen")))</f>
        <v/>
      </c>
      <c r="U33" s="5" t="n"/>
    </row>
    <row r="34">
      <c r="A34" s="4" t="n"/>
      <c r="B34" s="4" t="n"/>
      <c r="C34" s="5" t="n"/>
      <c r="D34" s="5" t="n"/>
      <c r="E34" s="4" t="n"/>
      <c r="F34" s="4" t="n"/>
      <c r="G34" s="40" t="n"/>
      <c r="H34" s="41" t="n"/>
      <c r="I34" s="8" t="n"/>
      <c r="J34" s="8" t="n"/>
      <c r="K34" s="41" t="n"/>
      <c r="L34" s="42">
        <f>IF(G34="","",IFERROR(G34*(I34+J34)/12,0))</f>
        <v/>
      </c>
      <c r="M34" s="40" t="n"/>
      <c r="N34" s="40" t="n"/>
      <c r="O34" s="42">
        <f>IF(G34="","",G34*I34)</f>
        <v/>
      </c>
      <c r="P34" s="42">
        <f>IF(G34="","",MAX(0,Q34-O34))</f>
        <v/>
      </c>
      <c r="Q34" s="42">
        <f>IF(G34="","",L34*12+M34)</f>
        <v/>
      </c>
      <c r="R34" s="40" t="n"/>
      <c r="S34" s="10">
        <f>IF(G34="","",IFERROR(G34/R34,0))</f>
        <v/>
      </c>
      <c r="T34" s="11">
        <f>IF(OR(G34="",K34=""),"",IF(K34&lt;TODAY(),"Zinsbindung prüfen",IF(N34&gt;0,"Aktiv","Abgeschlossen")))</f>
        <v/>
      </c>
      <c r="U34" s="5" t="n"/>
    </row>
    <row r="35">
      <c r="A35" s="4" t="n"/>
      <c r="B35" s="4" t="n"/>
      <c r="C35" s="5" t="n"/>
      <c r="D35" s="5" t="n"/>
      <c r="E35" s="4" t="n"/>
      <c r="F35" s="4" t="n"/>
      <c r="G35" s="40" t="n"/>
      <c r="H35" s="41" t="n"/>
      <c r="I35" s="8" t="n"/>
      <c r="J35" s="8" t="n"/>
      <c r="K35" s="41" t="n"/>
      <c r="L35" s="42">
        <f>IF(G35="","",IFERROR(G35*(I35+J35)/12,0))</f>
        <v/>
      </c>
      <c r="M35" s="40" t="n"/>
      <c r="N35" s="40" t="n"/>
      <c r="O35" s="42">
        <f>IF(G35="","",G35*I35)</f>
        <v/>
      </c>
      <c r="P35" s="42">
        <f>IF(G35="","",MAX(0,Q35-O35))</f>
        <v/>
      </c>
      <c r="Q35" s="42">
        <f>IF(G35="","",L35*12+M35)</f>
        <v/>
      </c>
      <c r="R35" s="40" t="n"/>
      <c r="S35" s="10">
        <f>IF(G35="","",IFERROR(G35/R35,0))</f>
        <v/>
      </c>
      <c r="T35" s="11">
        <f>IF(OR(G35="",K35=""),"",IF(K35&lt;TODAY(),"Zinsbindung prüfen",IF(N35&gt;0,"Aktiv","Abgeschlossen")))</f>
        <v/>
      </c>
      <c r="U35" s="5" t="n"/>
    </row>
    <row r="36">
      <c r="A36" s="4" t="n"/>
      <c r="B36" s="4" t="n"/>
      <c r="C36" s="5" t="n"/>
      <c r="D36" s="5" t="n"/>
      <c r="E36" s="4" t="n"/>
      <c r="F36" s="4" t="n"/>
      <c r="G36" s="40" t="n"/>
      <c r="H36" s="41" t="n"/>
      <c r="I36" s="8" t="n"/>
      <c r="J36" s="8" t="n"/>
      <c r="K36" s="41" t="n"/>
      <c r="L36" s="42">
        <f>IF(G36="","",IFERROR(G36*(I36+J36)/12,0))</f>
        <v/>
      </c>
      <c r="M36" s="40" t="n"/>
      <c r="N36" s="40" t="n"/>
      <c r="O36" s="42">
        <f>IF(G36="","",G36*I36)</f>
        <v/>
      </c>
      <c r="P36" s="42">
        <f>IF(G36="","",MAX(0,Q36-O36))</f>
        <v/>
      </c>
      <c r="Q36" s="42">
        <f>IF(G36="","",L36*12+M36)</f>
        <v/>
      </c>
      <c r="R36" s="40" t="n"/>
      <c r="S36" s="10">
        <f>IF(G36="","",IFERROR(G36/R36,0))</f>
        <v/>
      </c>
      <c r="T36" s="11">
        <f>IF(OR(G36="",K36=""),"",IF(K36&lt;TODAY(),"Zinsbindung prüfen",IF(N36&gt;0,"Aktiv","Abgeschlossen")))</f>
        <v/>
      </c>
      <c r="U36" s="5" t="n"/>
    </row>
    <row r="37">
      <c r="A37" s="4" t="n"/>
      <c r="B37" s="4" t="n"/>
      <c r="C37" s="5" t="n"/>
      <c r="D37" s="5" t="n"/>
      <c r="E37" s="4" t="n"/>
      <c r="F37" s="4" t="n"/>
      <c r="G37" s="40" t="n"/>
      <c r="H37" s="41" t="n"/>
      <c r="I37" s="8" t="n"/>
      <c r="J37" s="8" t="n"/>
      <c r="K37" s="41" t="n"/>
      <c r="L37" s="42">
        <f>IF(G37="","",IFERROR(G37*(I37+J37)/12,0))</f>
        <v/>
      </c>
      <c r="M37" s="40" t="n"/>
      <c r="N37" s="40" t="n"/>
      <c r="O37" s="42">
        <f>IF(G37="","",G37*I37)</f>
        <v/>
      </c>
      <c r="P37" s="42">
        <f>IF(G37="","",MAX(0,Q37-O37))</f>
        <v/>
      </c>
      <c r="Q37" s="42">
        <f>IF(G37="","",L37*12+M37)</f>
        <v/>
      </c>
      <c r="R37" s="40" t="n"/>
      <c r="S37" s="10">
        <f>IF(G37="","",IFERROR(G37/R37,0))</f>
        <v/>
      </c>
      <c r="T37" s="11">
        <f>IF(OR(G37="",K37=""),"",IF(K37&lt;TODAY(),"Zinsbindung prüfen",IF(N37&gt;0,"Aktiv","Abgeschlossen")))</f>
        <v/>
      </c>
      <c r="U37" s="5" t="n"/>
    </row>
    <row r="38">
      <c r="A38" s="4" t="n"/>
      <c r="B38" s="4" t="n"/>
      <c r="C38" s="5" t="n"/>
      <c r="D38" s="5" t="n"/>
      <c r="E38" s="4" t="n"/>
      <c r="F38" s="4" t="n"/>
      <c r="G38" s="40" t="n"/>
      <c r="H38" s="41" t="n"/>
      <c r="I38" s="8" t="n"/>
      <c r="J38" s="8" t="n"/>
      <c r="K38" s="41" t="n"/>
      <c r="L38" s="42">
        <f>IF(G38="","",IFERROR(G38*(I38+J38)/12,0))</f>
        <v/>
      </c>
      <c r="M38" s="40" t="n"/>
      <c r="N38" s="40" t="n"/>
      <c r="O38" s="42">
        <f>IF(G38="","",G38*I38)</f>
        <v/>
      </c>
      <c r="P38" s="42">
        <f>IF(G38="","",MAX(0,Q38-O38))</f>
        <v/>
      </c>
      <c r="Q38" s="42">
        <f>IF(G38="","",L38*12+M38)</f>
        <v/>
      </c>
      <c r="R38" s="40" t="n"/>
      <c r="S38" s="10">
        <f>IF(G38="","",IFERROR(G38/R38,0))</f>
        <v/>
      </c>
      <c r="T38" s="11">
        <f>IF(OR(G38="",K38=""),"",IF(K38&lt;TODAY(),"Zinsbindung prüfen",IF(N38&gt;0,"Aktiv","Abgeschlossen")))</f>
        <v/>
      </c>
      <c r="U38" s="5" t="n"/>
    </row>
    <row r="39">
      <c r="A39" s="4" t="n"/>
      <c r="B39" s="4" t="n"/>
      <c r="C39" s="5" t="n"/>
      <c r="D39" s="5" t="n"/>
      <c r="E39" s="4" t="n"/>
      <c r="F39" s="4" t="n"/>
      <c r="G39" s="40" t="n"/>
      <c r="H39" s="41" t="n"/>
      <c r="I39" s="8" t="n"/>
      <c r="J39" s="8" t="n"/>
      <c r="K39" s="41" t="n"/>
      <c r="L39" s="42">
        <f>IF(G39="","",IFERROR(G39*(I39+J39)/12,0))</f>
        <v/>
      </c>
      <c r="M39" s="40" t="n"/>
      <c r="N39" s="40" t="n"/>
      <c r="O39" s="42">
        <f>IF(G39="","",G39*I39)</f>
        <v/>
      </c>
      <c r="P39" s="42">
        <f>IF(G39="","",MAX(0,Q39-O39))</f>
        <v/>
      </c>
      <c r="Q39" s="42">
        <f>IF(G39="","",L39*12+M39)</f>
        <v/>
      </c>
      <c r="R39" s="40" t="n"/>
      <c r="S39" s="10">
        <f>IF(G39="","",IFERROR(G39/R39,0))</f>
        <v/>
      </c>
      <c r="T39" s="11">
        <f>IF(OR(G39="",K39=""),"",IF(K39&lt;TODAY(),"Zinsbindung prüfen",IF(N39&gt;0,"Aktiv","Abgeschlossen")))</f>
        <v/>
      </c>
      <c r="U39" s="5" t="n"/>
    </row>
    <row r="40">
      <c r="A40" s="4" t="n"/>
      <c r="B40" s="4" t="n"/>
      <c r="C40" s="5" t="n"/>
      <c r="D40" s="5" t="n"/>
      <c r="E40" s="4" t="n"/>
      <c r="F40" s="4" t="n"/>
      <c r="G40" s="40" t="n"/>
      <c r="H40" s="41" t="n"/>
      <c r="I40" s="8" t="n"/>
      <c r="J40" s="8" t="n"/>
      <c r="K40" s="41" t="n"/>
      <c r="L40" s="42">
        <f>IF(G40="","",IFERROR(G40*(I40+J40)/12,0))</f>
        <v/>
      </c>
      <c r="M40" s="40" t="n"/>
      <c r="N40" s="40" t="n"/>
      <c r="O40" s="42">
        <f>IF(G40="","",G40*I40)</f>
        <v/>
      </c>
      <c r="P40" s="42">
        <f>IF(G40="","",MAX(0,Q40-O40))</f>
        <v/>
      </c>
      <c r="Q40" s="42">
        <f>IF(G40="","",L40*12+M40)</f>
        <v/>
      </c>
      <c r="R40" s="40" t="n"/>
      <c r="S40" s="10">
        <f>IF(G40="","",IFERROR(G40/R40,0))</f>
        <v/>
      </c>
      <c r="T40" s="11">
        <f>IF(OR(G40="",K40=""),"",IF(K40&lt;TODAY(),"Zinsbindung prüfen",IF(N40&gt;0,"Aktiv","Abgeschlossen")))</f>
        <v/>
      </c>
      <c r="U40" s="5" t="n"/>
    </row>
    <row r="41">
      <c r="A41" s="4" t="n"/>
      <c r="B41" s="4" t="n"/>
      <c r="C41" s="5" t="n"/>
      <c r="D41" s="5" t="n"/>
      <c r="E41" s="4" t="n"/>
      <c r="F41" s="4" t="n"/>
      <c r="G41" s="40" t="n"/>
      <c r="H41" s="41" t="n"/>
      <c r="I41" s="8" t="n"/>
      <c r="J41" s="8" t="n"/>
      <c r="K41" s="41" t="n"/>
      <c r="L41" s="42">
        <f>IF(G41="","",IFERROR(G41*(I41+J41)/12,0))</f>
        <v/>
      </c>
      <c r="M41" s="40" t="n"/>
      <c r="N41" s="40" t="n"/>
      <c r="O41" s="42">
        <f>IF(G41="","",G41*I41)</f>
        <v/>
      </c>
      <c r="P41" s="42">
        <f>IF(G41="","",MAX(0,Q41-O41))</f>
        <v/>
      </c>
      <c r="Q41" s="42">
        <f>IF(G41="","",L41*12+M41)</f>
        <v/>
      </c>
      <c r="R41" s="40" t="n"/>
      <c r="S41" s="10">
        <f>IF(G41="","",IFERROR(G41/R41,0))</f>
        <v/>
      </c>
      <c r="T41" s="11">
        <f>IF(OR(G41="",K41=""),"",IF(K41&lt;TODAY(),"Zinsbindung prüfen",IF(N41&gt;0,"Aktiv","Abgeschlossen")))</f>
        <v/>
      </c>
      <c r="U41" s="5" t="n"/>
    </row>
    <row r="42">
      <c r="A42" s="4" t="n"/>
      <c r="B42" s="4" t="n"/>
      <c r="C42" s="5" t="n"/>
      <c r="D42" s="5" t="n"/>
      <c r="E42" s="4" t="n"/>
      <c r="F42" s="4" t="n"/>
      <c r="G42" s="40" t="n"/>
      <c r="H42" s="41" t="n"/>
      <c r="I42" s="8" t="n"/>
      <c r="J42" s="8" t="n"/>
      <c r="K42" s="41" t="n"/>
      <c r="L42" s="42">
        <f>IF(G42="","",IFERROR(G42*(I42+J42)/12,0))</f>
        <v/>
      </c>
      <c r="M42" s="40" t="n"/>
      <c r="N42" s="40" t="n"/>
      <c r="O42" s="42">
        <f>IF(G42="","",G42*I42)</f>
        <v/>
      </c>
      <c r="P42" s="42">
        <f>IF(G42="","",MAX(0,Q42-O42))</f>
        <v/>
      </c>
      <c r="Q42" s="42">
        <f>IF(G42="","",L42*12+M42)</f>
        <v/>
      </c>
      <c r="R42" s="40" t="n"/>
      <c r="S42" s="10">
        <f>IF(G42="","",IFERROR(G42/R42,0))</f>
        <v/>
      </c>
      <c r="T42" s="11">
        <f>IF(OR(G42="",K42=""),"",IF(K42&lt;TODAY(),"Zinsbindung prüfen",IF(N42&gt;0,"Aktiv","Abgeschlossen")))</f>
        <v/>
      </c>
      <c r="U42" s="5" t="n"/>
    </row>
    <row r="43">
      <c r="A43" s="4" t="n"/>
      <c r="B43" s="4" t="n"/>
      <c r="C43" s="5" t="n"/>
      <c r="D43" s="5" t="n"/>
      <c r="E43" s="4" t="n"/>
      <c r="F43" s="4" t="n"/>
      <c r="G43" s="40" t="n"/>
      <c r="H43" s="41" t="n"/>
      <c r="I43" s="8" t="n"/>
      <c r="J43" s="8" t="n"/>
      <c r="K43" s="41" t="n"/>
      <c r="L43" s="42">
        <f>IF(G43="","",IFERROR(G43*(I43+J43)/12,0))</f>
        <v/>
      </c>
      <c r="M43" s="40" t="n"/>
      <c r="N43" s="40" t="n"/>
      <c r="O43" s="42">
        <f>IF(G43="","",G43*I43)</f>
        <v/>
      </c>
      <c r="P43" s="42">
        <f>IF(G43="","",MAX(0,Q43-O43))</f>
        <v/>
      </c>
      <c r="Q43" s="42">
        <f>IF(G43="","",L43*12+M43)</f>
        <v/>
      </c>
      <c r="R43" s="40" t="n"/>
      <c r="S43" s="10">
        <f>IF(G43="","",IFERROR(G43/R43,0))</f>
        <v/>
      </c>
      <c r="T43" s="11">
        <f>IF(OR(G43="",K43=""),"",IF(K43&lt;TODAY(),"Zinsbindung prüfen",IF(N43&gt;0,"Aktiv","Abgeschlossen")))</f>
        <v/>
      </c>
      <c r="U43" s="5" t="n"/>
    </row>
    <row r="44">
      <c r="A44" s="4" t="n"/>
      <c r="B44" s="4" t="n"/>
      <c r="C44" s="5" t="n"/>
      <c r="D44" s="5" t="n"/>
      <c r="E44" s="4" t="n"/>
      <c r="F44" s="4" t="n"/>
      <c r="G44" s="40" t="n"/>
      <c r="H44" s="41" t="n"/>
      <c r="I44" s="8" t="n"/>
      <c r="J44" s="8" t="n"/>
      <c r="K44" s="41" t="n"/>
      <c r="L44" s="42">
        <f>IF(G44="","",IFERROR(G44*(I44+J44)/12,0))</f>
        <v/>
      </c>
      <c r="M44" s="40" t="n"/>
      <c r="N44" s="40" t="n"/>
      <c r="O44" s="42">
        <f>IF(G44="","",G44*I44)</f>
        <v/>
      </c>
      <c r="P44" s="42">
        <f>IF(G44="","",MAX(0,Q44-O44))</f>
        <v/>
      </c>
      <c r="Q44" s="42">
        <f>IF(G44="","",L44*12+M44)</f>
        <v/>
      </c>
      <c r="R44" s="40" t="n"/>
      <c r="S44" s="10">
        <f>IF(G44="","",IFERROR(G44/R44,0))</f>
        <v/>
      </c>
      <c r="T44" s="11">
        <f>IF(OR(G44="",K44=""),"",IF(K44&lt;TODAY(),"Zinsbindung prüfen",IF(N44&gt;0,"Aktiv","Abgeschlossen")))</f>
        <v/>
      </c>
      <c r="U44" s="5" t="n"/>
    </row>
    <row r="45">
      <c r="A45" s="4" t="n"/>
      <c r="B45" s="4" t="n"/>
      <c r="C45" s="5" t="n"/>
      <c r="D45" s="5" t="n"/>
      <c r="E45" s="4" t="n"/>
      <c r="F45" s="4" t="n"/>
      <c r="G45" s="40" t="n"/>
      <c r="H45" s="41" t="n"/>
      <c r="I45" s="8" t="n"/>
      <c r="J45" s="8" t="n"/>
      <c r="K45" s="41" t="n"/>
      <c r="L45" s="42">
        <f>IF(G45="","",IFERROR(G45*(I45+J45)/12,0))</f>
        <v/>
      </c>
      <c r="M45" s="40" t="n"/>
      <c r="N45" s="40" t="n"/>
      <c r="O45" s="42">
        <f>IF(G45="","",G45*I45)</f>
        <v/>
      </c>
      <c r="P45" s="42">
        <f>IF(G45="","",MAX(0,Q45-O45))</f>
        <v/>
      </c>
      <c r="Q45" s="42">
        <f>IF(G45="","",L45*12+M45)</f>
        <v/>
      </c>
      <c r="R45" s="40" t="n"/>
      <c r="S45" s="10">
        <f>IF(G45="","",IFERROR(G45/R45,0))</f>
        <v/>
      </c>
      <c r="T45" s="11">
        <f>IF(OR(G45="",K45=""),"",IF(K45&lt;TODAY(),"Zinsbindung prüfen",IF(N45&gt;0,"Aktiv","Abgeschlossen")))</f>
        <v/>
      </c>
      <c r="U45" s="5" t="n"/>
    </row>
    <row r="46">
      <c r="A46" s="4" t="n"/>
      <c r="B46" s="4" t="n"/>
      <c r="C46" s="5" t="n"/>
      <c r="D46" s="5" t="n"/>
      <c r="E46" s="4" t="n"/>
      <c r="F46" s="4" t="n"/>
      <c r="G46" s="40" t="n"/>
      <c r="H46" s="41" t="n"/>
      <c r="I46" s="8" t="n"/>
      <c r="J46" s="8" t="n"/>
      <c r="K46" s="41" t="n"/>
      <c r="L46" s="42">
        <f>IF(G46="","",IFERROR(G46*(I46+J46)/12,0))</f>
        <v/>
      </c>
      <c r="M46" s="40" t="n"/>
      <c r="N46" s="40" t="n"/>
      <c r="O46" s="42">
        <f>IF(G46="","",G46*I46)</f>
        <v/>
      </c>
      <c r="P46" s="42">
        <f>IF(G46="","",MAX(0,Q46-O46))</f>
        <v/>
      </c>
      <c r="Q46" s="42">
        <f>IF(G46="","",L46*12+M46)</f>
        <v/>
      </c>
      <c r="R46" s="40" t="n"/>
      <c r="S46" s="10">
        <f>IF(G46="","",IFERROR(G46/R46,0))</f>
        <v/>
      </c>
      <c r="T46" s="11">
        <f>IF(OR(G46="",K46=""),"",IF(K46&lt;TODAY(),"Zinsbindung prüfen",IF(N46&gt;0,"Aktiv","Abgeschlossen")))</f>
        <v/>
      </c>
      <c r="U46" s="5" t="n"/>
    </row>
    <row r="47">
      <c r="A47" s="4" t="n"/>
      <c r="B47" s="4" t="n"/>
      <c r="C47" s="5" t="n"/>
      <c r="D47" s="5" t="n"/>
      <c r="E47" s="4" t="n"/>
      <c r="F47" s="4" t="n"/>
      <c r="G47" s="40" t="n"/>
      <c r="H47" s="41" t="n"/>
      <c r="I47" s="8" t="n"/>
      <c r="J47" s="8" t="n"/>
      <c r="K47" s="41" t="n"/>
      <c r="L47" s="42">
        <f>IF(G47="","",IFERROR(G47*(I47+J47)/12,0))</f>
        <v/>
      </c>
      <c r="M47" s="40" t="n"/>
      <c r="N47" s="40" t="n"/>
      <c r="O47" s="42">
        <f>IF(G47="","",G47*I47)</f>
        <v/>
      </c>
      <c r="P47" s="42">
        <f>IF(G47="","",MAX(0,Q47-O47))</f>
        <v/>
      </c>
      <c r="Q47" s="42">
        <f>IF(G47="","",L47*12+M47)</f>
        <v/>
      </c>
      <c r="R47" s="40" t="n"/>
      <c r="S47" s="10">
        <f>IF(G47="","",IFERROR(G47/R47,0))</f>
        <v/>
      </c>
      <c r="T47" s="11">
        <f>IF(OR(G47="",K47=""),"",IF(K47&lt;TODAY(),"Zinsbindung prüfen",IF(N47&gt;0,"Aktiv","Abgeschlossen")))</f>
        <v/>
      </c>
      <c r="U47" s="5" t="n"/>
    </row>
    <row r="48">
      <c r="A48" s="4" t="n"/>
      <c r="B48" s="4" t="n"/>
      <c r="C48" s="5" t="n"/>
      <c r="D48" s="5" t="n"/>
      <c r="E48" s="4" t="n"/>
      <c r="F48" s="4" t="n"/>
      <c r="G48" s="40" t="n"/>
      <c r="H48" s="41" t="n"/>
      <c r="I48" s="8" t="n"/>
      <c r="J48" s="8" t="n"/>
      <c r="K48" s="41" t="n"/>
      <c r="L48" s="42">
        <f>IF(G48="","",IFERROR(G48*(I48+J48)/12,0))</f>
        <v/>
      </c>
      <c r="M48" s="40" t="n"/>
      <c r="N48" s="40" t="n"/>
      <c r="O48" s="42">
        <f>IF(G48="","",G48*I48)</f>
        <v/>
      </c>
      <c r="P48" s="42">
        <f>IF(G48="","",MAX(0,Q48-O48))</f>
        <v/>
      </c>
      <c r="Q48" s="42">
        <f>IF(G48="","",L48*12+M48)</f>
        <v/>
      </c>
      <c r="R48" s="40" t="n"/>
      <c r="S48" s="10">
        <f>IF(G48="","",IFERROR(G48/R48,0))</f>
        <v/>
      </c>
      <c r="T48" s="11">
        <f>IF(OR(G48="",K48=""),"",IF(K48&lt;TODAY(),"Zinsbindung prüfen",IF(N48&gt;0,"Aktiv","Abgeschlossen")))</f>
        <v/>
      </c>
      <c r="U48" s="5" t="n"/>
    </row>
    <row r="49">
      <c r="A49" s="4" t="n"/>
      <c r="B49" s="4" t="n"/>
      <c r="C49" s="5" t="n"/>
      <c r="D49" s="5" t="n"/>
      <c r="E49" s="4" t="n"/>
      <c r="F49" s="4" t="n"/>
      <c r="G49" s="40" t="n"/>
      <c r="H49" s="41" t="n"/>
      <c r="I49" s="8" t="n"/>
      <c r="J49" s="8" t="n"/>
      <c r="K49" s="41" t="n"/>
      <c r="L49" s="42">
        <f>IF(G49="","",IFERROR(G49*(I49+J49)/12,0))</f>
        <v/>
      </c>
      <c r="M49" s="40" t="n"/>
      <c r="N49" s="40" t="n"/>
      <c r="O49" s="42">
        <f>IF(G49="","",G49*I49)</f>
        <v/>
      </c>
      <c r="P49" s="42">
        <f>IF(G49="","",MAX(0,Q49-O49))</f>
        <v/>
      </c>
      <c r="Q49" s="42">
        <f>IF(G49="","",L49*12+M49)</f>
        <v/>
      </c>
      <c r="R49" s="40" t="n"/>
      <c r="S49" s="10">
        <f>IF(G49="","",IFERROR(G49/R49,0))</f>
        <v/>
      </c>
      <c r="T49" s="11">
        <f>IF(OR(G49="",K49=""),"",IF(K49&lt;TODAY(),"Zinsbindung prüfen",IF(N49&gt;0,"Aktiv","Abgeschlossen")))</f>
        <v/>
      </c>
      <c r="U49" s="5" t="n"/>
    </row>
    <row r="50">
      <c r="A50" s="4" t="n"/>
      <c r="B50" s="4" t="n"/>
      <c r="C50" s="5" t="n"/>
      <c r="D50" s="5" t="n"/>
      <c r="E50" s="4" t="n"/>
      <c r="F50" s="4" t="n"/>
      <c r="G50" s="40" t="n"/>
      <c r="H50" s="41" t="n"/>
      <c r="I50" s="8" t="n"/>
      <c r="J50" s="8" t="n"/>
      <c r="K50" s="41" t="n"/>
      <c r="L50" s="42">
        <f>IF(G50="","",IFERROR(G50*(I50+J50)/12,0))</f>
        <v/>
      </c>
      <c r="M50" s="40" t="n"/>
      <c r="N50" s="40" t="n"/>
      <c r="O50" s="42">
        <f>IF(G50="","",G50*I50)</f>
        <v/>
      </c>
      <c r="P50" s="42">
        <f>IF(G50="","",MAX(0,Q50-O50))</f>
        <v/>
      </c>
      <c r="Q50" s="42">
        <f>IF(G50="","",L50*12+M50)</f>
        <v/>
      </c>
      <c r="R50" s="40" t="n"/>
      <c r="S50" s="10">
        <f>IF(G50="","",IFERROR(G50/R50,0))</f>
        <v/>
      </c>
      <c r="T50" s="11">
        <f>IF(OR(G50="",K50=""),"",IF(K50&lt;TODAY(),"Zinsbindung prüfen",IF(N50&gt;0,"Aktiv","Abgeschlossen")))</f>
        <v/>
      </c>
      <c r="U50" s="5" t="n"/>
    </row>
    <row r="51">
      <c r="A51" s="4" t="n"/>
      <c r="B51" s="4" t="n"/>
      <c r="C51" s="5" t="n"/>
      <c r="D51" s="5" t="n"/>
      <c r="E51" s="4" t="n"/>
      <c r="F51" s="4" t="n"/>
      <c r="G51" s="40" t="n"/>
      <c r="H51" s="41" t="n"/>
      <c r="I51" s="8" t="n"/>
      <c r="J51" s="8" t="n"/>
      <c r="K51" s="41" t="n"/>
      <c r="L51" s="42">
        <f>IF(G51="","",IFERROR(G51*(I51+J51)/12,0))</f>
        <v/>
      </c>
      <c r="M51" s="40" t="n"/>
      <c r="N51" s="40" t="n"/>
      <c r="O51" s="42">
        <f>IF(G51="","",G51*I51)</f>
        <v/>
      </c>
      <c r="P51" s="42">
        <f>IF(G51="","",MAX(0,Q51-O51))</f>
        <v/>
      </c>
      <c r="Q51" s="42">
        <f>IF(G51="","",L51*12+M51)</f>
        <v/>
      </c>
      <c r="R51" s="40" t="n"/>
      <c r="S51" s="10">
        <f>IF(G51="","",IFERROR(G51/R51,0))</f>
        <v/>
      </c>
      <c r="T51" s="11">
        <f>IF(OR(G51="",K51=""),"",IF(K51&lt;TODAY(),"Zinsbindung prüfen",IF(N51&gt;0,"Aktiv","Abgeschlossen")))</f>
        <v/>
      </c>
      <c r="U51" s="5" t="n"/>
    </row>
    <row r="52">
      <c r="A52" s="4" t="n"/>
      <c r="B52" s="4" t="n"/>
      <c r="C52" s="5" t="n"/>
      <c r="D52" s="5" t="n"/>
      <c r="E52" s="4" t="n"/>
      <c r="F52" s="4" t="n"/>
      <c r="G52" s="40" t="n"/>
      <c r="H52" s="41" t="n"/>
      <c r="I52" s="8" t="n"/>
      <c r="J52" s="8" t="n"/>
      <c r="K52" s="41" t="n"/>
      <c r="L52" s="42">
        <f>IF(G52="","",IFERROR(G52*(I52+J52)/12,0))</f>
        <v/>
      </c>
      <c r="M52" s="40" t="n"/>
      <c r="N52" s="40" t="n"/>
      <c r="O52" s="42">
        <f>IF(G52="","",G52*I52)</f>
        <v/>
      </c>
      <c r="P52" s="42">
        <f>IF(G52="","",MAX(0,Q52-O52))</f>
        <v/>
      </c>
      <c r="Q52" s="42">
        <f>IF(G52="","",L52*12+M52)</f>
        <v/>
      </c>
      <c r="R52" s="40" t="n"/>
      <c r="S52" s="10">
        <f>IF(G52="","",IFERROR(G52/R52,0))</f>
        <v/>
      </c>
      <c r="T52" s="11">
        <f>IF(OR(G52="",K52=""),"",IF(K52&lt;TODAY(),"Zinsbindung prüfen",IF(N52&gt;0,"Aktiv","Abgeschlossen")))</f>
        <v/>
      </c>
      <c r="U52" s="5" t="n"/>
    </row>
    <row r="53">
      <c r="A53" s="4" t="n"/>
      <c r="B53" s="4" t="n"/>
      <c r="C53" s="5" t="n"/>
      <c r="D53" s="5" t="n"/>
      <c r="E53" s="4" t="n"/>
      <c r="F53" s="4" t="n"/>
      <c r="G53" s="40" t="n"/>
      <c r="H53" s="41" t="n"/>
      <c r="I53" s="8" t="n"/>
      <c r="J53" s="8" t="n"/>
      <c r="K53" s="41" t="n"/>
      <c r="L53" s="42">
        <f>IF(G53="","",IFERROR(G53*(I53+J53)/12,0))</f>
        <v/>
      </c>
      <c r="M53" s="40" t="n"/>
      <c r="N53" s="40" t="n"/>
      <c r="O53" s="42">
        <f>IF(G53="","",G53*I53)</f>
        <v/>
      </c>
      <c r="P53" s="42">
        <f>IF(G53="","",MAX(0,Q53-O53))</f>
        <v/>
      </c>
      <c r="Q53" s="42">
        <f>IF(G53="","",L53*12+M53)</f>
        <v/>
      </c>
      <c r="R53" s="40" t="n"/>
      <c r="S53" s="10">
        <f>IF(G53="","",IFERROR(G53/R53,0))</f>
        <v/>
      </c>
      <c r="T53" s="11">
        <f>IF(OR(G53="",K53=""),"",IF(K53&lt;TODAY(),"Zinsbindung prüfen",IF(N53&gt;0,"Aktiv","Abgeschlossen")))</f>
        <v/>
      </c>
      <c r="U53" s="5" t="n"/>
    </row>
    <row r="54">
      <c r="A54" s="4" t="n"/>
      <c r="B54" s="4" t="n"/>
      <c r="C54" s="5" t="n"/>
      <c r="D54" s="5" t="n"/>
      <c r="E54" s="4" t="n"/>
      <c r="F54" s="4" t="n"/>
      <c r="G54" s="40" t="n"/>
      <c r="H54" s="41" t="n"/>
      <c r="I54" s="8" t="n"/>
      <c r="J54" s="8" t="n"/>
      <c r="K54" s="41" t="n"/>
      <c r="L54" s="42">
        <f>IF(G54="","",IFERROR(G54*(I54+J54)/12,0))</f>
        <v/>
      </c>
      <c r="M54" s="40" t="n"/>
      <c r="N54" s="40" t="n"/>
      <c r="O54" s="42">
        <f>IF(G54="","",G54*I54)</f>
        <v/>
      </c>
      <c r="P54" s="42">
        <f>IF(G54="","",MAX(0,Q54-O54))</f>
        <v/>
      </c>
      <c r="Q54" s="42">
        <f>IF(G54="","",L54*12+M54)</f>
        <v/>
      </c>
      <c r="R54" s="40" t="n"/>
      <c r="S54" s="10">
        <f>IF(G54="","",IFERROR(G54/R54,0))</f>
        <v/>
      </c>
      <c r="T54" s="11">
        <f>IF(OR(G54="",K54=""),"",IF(K54&lt;TODAY(),"Zinsbindung prüfen",IF(N54&gt;0,"Aktiv","Abgeschlossen")))</f>
        <v/>
      </c>
      <c r="U54" s="5" t="n"/>
    </row>
    <row r="55">
      <c r="A55" s="4" t="n"/>
      <c r="B55" s="4" t="n"/>
      <c r="C55" s="5" t="n"/>
      <c r="D55" s="5" t="n"/>
      <c r="E55" s="4" t="n"/>
      <c r="F55" s="4" t="n"/>
      <c r="G55" s="40" t="n"/>
      <c r="H55" s="41" t="n"/>
      <c r="I55" s="8" t="n"/>
      <c r="J55" s="8" t="n"/>
      <c r="K55" s="41" t="n"/>
      <c r="L55" s="42">
        <f>IF(G55="","",IFERROR(G55*(I55+J55)/12,0))</f>
        <v/>
      </c>
      <c r="M55" s="40" t="n"/>
      <c r="N55" s="40" t="n"/>
      <c r="O55" s="42">
        <f>IF(G55="","",G55*I55)</f>
        <v/>
      </c>
      <c r="P55" s="42">
        <f>IF(G55="","",MAX(0,Q55-O55))</f>
        <v/>
      </c>
      <c r="Q55" s="42">
        <f>IF(G55="","",L55*12+M55)</f>
        <v/>
      </c>
      <c r="R55" s="40" t="n"/>
      <c r="S55" s="10">
        <f>IF(G55="","",IFERROR(G55/R55,0))</f>
        <v/>
      </c>
      <c r="T55" s="11">
        <f>IF(OR(G55="",K55=""),"",IF(K55&lt;TODAY(),"Zinsbindung prüfen",IF(N55&gt;0,"Aktiv","Abgeschlossen")))</f>
        <v/>
      </c>
      <c r="U55" s="5" t="n"/>
    </row>
    <row r="56">
      <c r="A56" s="4" t="n"/>
      <c r="B56" s="4" t="n"/>
      <c r="C56" s="5" t="n"/>
      <c r="D56" s="5" t="n"/>
      <c r="E56" s="4" t="n"/>
      <c r="F56" s="4" t="n"/>
      <c r="G56" s="40" t="n"/>
      <c r="H56" s="41" t="n"/>
      <c r="I56" s="8" t="n"/>
      <c r="J56" s="8" t="n"/>
      <c r="K56" s="41" t="n"/>
      <c r="L56" s="42">
        <f>IF(G56="","",IFERROR(G56*(I56+J56)/12,0))</f>
        <v/>
      </c>
      <c r="M56" s="40" t="n"/>
      <c r="N56" s="40" t="n"/>
      <c r="O56" s="42">
        <f>IF(G56="","",G56*I56)</f>
        <v/>
      </c>
      <c r="P56" s="42">
        <f>IF(G56="","",MAX(0,Q56-O56))</f>
        <v/>
      </c>
      <c r="Q56" s="42">
        <f>IF(G56="","",L56*12+M56)</f>
        <v/>
      </c>
      <c r="R56" s="40" t="n"/>
      <c r="S56" s="10">
        <f>IF(G56="","",IFERROR(G56/R56,0))</f>
        <v/>
      </c>
      <c r="T56" s="11">
        <f>IF(OR(G56="",K56=""),"",IF(K56&lt;TODAY(),"Zinsbindung prüfen",IF(N56&gt;0,"Aktiv","Abgeschlossen")))</f>
        <v/>
      </c>
      <c r="U56" s="5" t="n"/>
    </row>
    <row r="57">
      <c r="A57" s="4" t="n"/>
      <c r="B57" s="4" t="n"/>
      <c r="C57" s="5" t="n"/>
      <c r="D57" s="5" t="n"/>
      <c r="E57" s="4" t="n"/>
      <c r="F57" s="4" t="n"/>
      <c r="G57" s="40" t="n"/>
      <c r="H57" s="41" t="n"/>
      <c r="I57" s="8" t="n"/>
      <c r="J57" s="8" t="n"/>
      <c r="K57" s="41" t="n"/>
      <c r="L57" s="42">
        <f>IF(G57="","",IFERROR(G57*(I57+J57)/12,0))</f>
        <v/>
      </c>
      <c r="M57" s="40" t="n"/>
      <c r="N57" s="40" t="n"/>
      <c r="O57" s="42">
        <f>IF(G57="","",G57*I57)</f>
        <v/>
      </c>
      <c r="P57" s="42">
        <f>IF(G57="","",MAX(0,Q57-O57))</f>
        <v/>
      </c>
      <c r="Q57" s="42">
        <f>IF(G57="","",L57*12+M57)</f>
        <v/>
      </c>
      <c r="R57" s="40" t="n"/>
      <c r="S57" s="10">
        <f>IF(G57="","",IFERROR(G57/R57,0))</f>
        <v/>
      </c>
      <c r="T57" s="11">
        <f>IF(OR(G57="",K57=""),"",IF(K57&lt;TODAY(),"Zinsbindung prüfen",IF(N57&gt;0,"Aktiv","Abgeschlossen")))</f>
        <v/>
      </c>
      <c r="U57" s="5" t="n"/>
    </row>
    <row r="58">
      <c r="A58" s="4" t="n"/>
      <c r="B58" s="4" t="n"/>
      <c r="C58" s="5" t="n"/>
      <c r="D58" s="5" t="n"/>
      <c r="E58" s="4" t="n"/>
      <c r="F58" s="4" t="n"/>
      <c r="G58" s="40" t="n"/>
      <c r="H58" s="41" t="n"/>
      <c r="I58" s="8" t="n"/>
      <c r="J58" s="8" t="n"/>
      <c r="K58" s="41" t="n"/>
      <c r="L58" s="42">
        <f>IF(G58="","",IFERROR(G58*(I58+J58)/12,0))</f>
        <v/>
      </c>
      <c r="M58" s="40" t="n"/>
      <c r="N58" s="40" t="n"/>
      <c r="O58" s="42">
        <f>IF(G58="","",G58*I58)</f>
        <v/>
      </c>
      <c r="P58" s="42">
        <f>IF(G58="","",MAX(0,Q58-O58))</f>
        <v/>
      </c>
      <c r="Q58" s="42">
        <f>IF(G58="","",L58*12+M58)</f>
        <v/>
      </c>
      <c r="R58" s="40" t="n"/>
      <c r="S58" s="10">
        <f>IF(G58="","",IFERROR(G58/R58,0))</f>
        <v/>
      </c>
      <c r="T58" s="11">
        <f>IF(OR(G58="",K58=""),"",IF(K58&lt;TODAY(),"Zinsbindung prüfen",IF(N58&gt;0,"Aktiv","Abgeschlossen")))</f>
        <v/>
      </c>
      <c r="U58" s="5" t="n"/>
    </row>
    <row r="59">
      <c r="A59" s="4" t="n"/>
      <c r="B59" s="4" t="n"/>
      <c r="C59" s="5" t="n"/>
      <c r="D59" s="5" t="n"/>
      <c r="E59" s="4" t="n"/>
      <c r="F59" s="4" t="n"/>
      <c r="G59" s="40" t="n"/>
      <c r="H59" s="41" t="n"/>
      <c r="I59" s="8" t="n"/>
      <c r="J59" s="8" t="n"/>
      <c r="K59" s="41" t="n"/>
      <c r="L59" s="42">
        <f>IF(G59="","",IFERROR(G59*(I59+J59)/12,0))</f>
        <v/>
      </c>
      <c r="M59" s="40" t="n"/>
      <c r="N59" s="40" t="n"/>
      <c r="O59" s="42">
        <f>IF(G59="","",G59*I59)</f>
        <v/>
      </c>
      <c r="P59" s="42">
        <f>IF(G59="","",MAX(0,Q59-O59))</f>
        <v/>
      </c>
      <c r="Q59" s="42">
        <f>IF(G59="","",L59*12+M59)</f>
        <v/>
      </c>
      <c r="R59" s="40" t="n"/>
      <c r="S59" s="10">
        <f>IF(G59="","",IFERROR(G59/R59,0))</f>
        <v/>
      </c>
      <c r="T59" s="11">
        <f>IF(OR(G59="",K59=""),"",IF(K59&lt;TODAY(),"Zinsbindung prüfen",IF(N59&gt;0,"Aktiv","Abgeschlossen")))</f>
        <v/>
      </c>
      <c r="U59" s="5" t="n"/>
    </row>
    <row r="60">
      <c r="A60" s="4" t="n"/>
      <c r="B60" s="4" t="n"/>
      <c r="C60" s="5" t="n"/>
      <c r="D60" s="5" t="n"/>
      <c r="E60" s="4" t="n"/>
      <c r="F60" s="4" t="n"/>
      <c r="G60" s="40" t="n"/>
      <c r="H60" s="41" t="n"/>
      <c r="I60" s="8" t="n"/>
      <c r="J60" s="8" t="n"/>
      <c r="K60" s="41" t="n"/>
      <c r="L60" s="42">
        <f>IF(G60="","",IFERROR(G60*(I60+J60)/12,0))</f>
        <v/>
      </c>
      <c r="M60" s="40" t="n"/>
      <c r="N60" s="40" t="n"/>
      <c r="O60" s="42">
        <f>IF(G60="","",G60*I60)</f>
        <v/>
      </c>
      <c r="P60" s="42">
        <f>IF(G60="","",MAX(0,Q60-O60))</f>
        <v/>
      </c>
      <c r="Q60" s="42">
        <f>IF(G60="","",L60*12+M60)</f>
        <v/>
      </c>
      <c r="R60" s="40" t="n"/>
      <c r="S60" s="10">
        <f>IF(G60="","",IFERROR(G60/R60,0))</f>
        <v/>
      </c>
      <c r="T60" s="11">
        <f>IF(OR(G60="",K60=""),"",IF(K60&lt;TODAY(),"Zinsbindung prüfen",IF(N60&gt;0,"Aktiv","Abgeschlossen")))</f>
        <v/>
      </c>
      <c r="U60" s="5" t="n"/>
    </row>
    <row r="61">
      <c r="A61" s="4" t="n"/>
      <c r="B61" s="4" t="n"/>
      <c r="C61" s="5" t="n"/>
      <c r="D61" s="5" t="n"/>
      <c r="E61" s="4" t="n"/>
      <c r="F61" s="4" t="n"/>
      <c r="G61" s="40" t="n"/>
      <c r="H61" s="41" t="n"/>
      <c r="I61" s="8" t="n"/>
      <c r="J61" s="8" t="n"/>
      <c r="K61" s="41" t="n"/>
      <c r="L61" s="42">
        <f>IF(G61="","",IFERROR(G61*(I61+J61)/12,0))</f>
        <v/>
      </c>
      <c r="M61" s="40" t="n"/>
      <c r="N61" s="40" t="n"/>
      <c r="O61" s="42">
        <f>IF(G61="","",G61*I61)</f>
        <v/>
      </c>
      <c r="P61" s="42">
        <f>IF(G61="","",MAX(0,Q61-O61))</f>
        <v/>
      </c>
      <c r="Q61" s="42">
        <f>IF(G61="","",L61*12+M61)</f>
        <v/>
      </c>
      <c r="R61" s="40" t="n"/>
      <c r="S61" s="10">
        <f>IF(G61="","",IFERROR(G61/R61,0))</f>
        <v/>
      </c>
      <c r="T61" s="11">
        <f>IF(OR(G61="",K61=""),"",IF(K61&lt;TODAY(),"Zinsbindung prüfen",IF(N61&gt;0,"Aktiv","Abgeschlossen")))</f>
        <v/>
      </c>
      <c r="U61" s="5" t="n"/>
    </row>
    <row r="62">
      <c r="A62" s="4" t="n"/>
      <c r="B62" s="4" t="n"/>
      <c r="C62" s="5" t="n"/>
      <c r="D62" s="5" t="n"/>
      <c r="E62" s="4" t="n"/>
      <c r="F62" s="4" t="n"/>
      <c r="G62" s="40" t="n"/>
      <c r="H62" s="41" t="n"/>
      <c r="I62" s="8" t="n"/>
      <c r="J62" s="8" t="n"/>
      <c r="K62" s="41" t="n"/>
      <c r="L62" s="42">
        <f>IF(G62="","",IFERROR(G62*(I62+J62)/12,0))</f>
        <v/>
      </c>
      <c r="M62" s="40" t="n"/>
      <c r="N62" s="40" t="n"/>
      <c r="O62" s="42">
        <f>IF(G62="","",G62*I62)</f>
        <v/>
      </c>
      <c r="P62" s="42">
        <f>IF(G62="","",MAX(0,Q62-O62))</f>
        <v/>
      </c>
      <c r="Q62" s="42">
        <f>IF(G62="","",L62*12+M62)</f>
        <v/>
      </c>
      <c r="R62" s="40" t="n"/>
      <c r="S62" s="10">
        <f>IF(G62="","",IFERROR(G62/R62,0))</f>
        <v/>
      </c>
      <c r="T62" s="11">
        <f>IF(OR(G62="",K62=""),"",IF(K62&lt;TODAY(),"Zinsbindung prüfen",IF(N62&gt;0,"Aktiv","Abgeschlossen")))</f>
        <v/>
      </c>
      <c r="U62" s="5" t="n"/>
    </row>
    <row r="63">
      <c r="A63" s="4" t="n"/>
      <c r="B63" s="4" t="n"/>
      <c r="C63" s="5" t="n"/>
      <c r="D63" s="5" t="n"/>
      <c r="E63" s="4" t="n"/>
      <c r="F63" s="4" t="n"/>
      <c r="G63" s="40" t="n"/>
      <c r="H63" s="41" t="n"/>
      <c r="I63" s="8" t="n"/>
      <c r="J63" s="8" t="n"/>
      <c r="K63" s="41" t="n"/>
      <c r="L63" s="42">
        <f>IF(G63="","",IFERROR(G63*(I63+J63)/12,0))</f>
        <v/>
      </c>
      <c r="M63" s="40" t="n"/>
      <c r="N63" s="40" t="n"/>
      <c r="O63" s="42">
        <f>IF(G63="","",G63*I63)</f>
        <v/>
      </c>
      <c r="P63" s="42">
        <f>IF(G63="","",MAX(0,Q63-O63))</f>
        <v/>
      </c>
      <c r="Q63" s="42">
        <f>IF(G63="","",L63*12+M63)</f>
        <v/>
      </c>
      <c r="R63" s="40" t="n"/>
      <c r="S63" s="10">
        <f>IF(G63="","",IFERROR(G63/R63,0))</f>
        <v/>
      </c>
      <c r="T63" s="11">
        <f>IF(OR(G63="",K63=""),"",IF(K63&lt;TODAY(),"Zinsbindung prüfen",IF(N63&gt;0,"Aktiv","Abgeschlossen")))</f>
        <v/>
      </c>
      <c r="U63" s="5" t="n"/>
    </row>
    <row r="64">
      <c r="A64" s="4" t="n"/>
      <c r="B64" s="4" t="n"/>
      <c r="C64" s="5" t="n"/>
      <c r="D64" s="5" t="n"/>
      <c r="E64" s="4" t="n"/>
      <c r="F64" s="4" t="n"/>
      <c r="G64" s="40" t="n"/>
      <c r="H64" s="41" t="n"/>
      <c r="I64" s="8" t="n"/>
      <c r="J64" s="8" t="n"/>
      <c r="K64" s="41" t="n"/>
      <c r="L64" s="42">
        <f>IF(G64="","",IFERROR(G64*(I64+J64)/12,0))</f>
        <v/>
      </c>
      <c r="M64" s="40" t="n"/>
      <c r="N64" s="40" t="n"/>
      <c r="O64" s="42">
        <f>IF(G64="","",G64*I64)</f>
        <v/>
      </c>
      <c r="P64" s="42">
        <f>IF(G64="","",MAX(0,Q64-O64))</f>
        <v/>
      </c>
      <c r="Q64" s="42">
        <f>IF(G64="","",L64*12+M64)</f>
        <v/>
      </c>
      <c r="R64" s="40" t="n"/>
      <c r="S64" s="10">
        <f>IF(G64="","",IFERROR(G64/R64,0))</f>
        <v/>
      </c>
      <c r="T64" s="11">
        <f>IF(OR(G64="",K64=""),"",IF(K64&lt;TODAY(),"Zinsbindung prüfen",IF(N64&gt;0,"Aktiv","Abgeschlossen")))</f>
        <v/>
      </c>
      <c r="U64" s="5" t="n"/>
    </row>
    <row r="65">
      <c r="A65" s="4" t="n"/>
      <c r="B65" s="4" t="n"/>
      <c r="C65" s="5" t="n"/>
      <c r="D65" s="5" t="n"/>
      <c r="E65" s="4" t="n"/>
      <c r="F65" s="4" t="n"/>
      <c r="G65" s="40" t="n"/>
      <c r="H65" s="41" t="n"/>
      <c r="I65" s="8" t="n"/>
      <c r="J65" s="8" t="n"/>
      <c r="K65" s="41" t="n"/>
      <c r="L65" s="42">
        <f>IF(G65="","",IFERROR(G65*(I65+J65)/12,0))</f>
        <v/>
      </c>
      <c r="M65" s="40" t="n"/>
      <c r="N65" s="40" t="n"/>
      <c r="O65" s="42">
        <f>IF(G65="","",G65*I65)</f>
        <v/>
      </c>
      <c r="P65" s="42">
        <f>IF(G65="","",MAX(0,Q65-O65))</f>
        <v/>
      </c>
      <c r="Q65" s="42">
        <f>IF(G65="","",L65*12+M65)</f>
        <v/>
      </c>
      <c r="R65" s="40" t="n"/>
      <c r="S65" s="10">
        <f>IF(G65="","",IFERROR(G65/R65,0))</f>
        <v/>
      </c>
      <c r="T65" s="11">
        <f>IF(OR(G65="",K65=""),"",IF(K65&lt;TODAY(),"Zinsbindung prüfen",IF(N65&gt;0,"Aktiv","Abgeschlossen")))</f>
        <v/>
      </c>
      <c r="U65" s="5" t="n"/>
    </row>
    <row r="66">
      <c r="A66" s="4" t="n"/>
      <c r="B66" s="4" t="n"/>
      <c r="C66" s="5" t="n"/>
      <c r="D66" s="5" t="n"/>
      <c r="E66" s="4" t="n"/>
      <c r="F66" s="4" t="n"/>
      <c r="G66" s="40" t="n"/>
      <c r="H66" s="41" t="n"/>
      <c r="I66" s="8" t="n"/>
      <c r="J66" s="8" t="n"/>
      <c r="K66" s="41" t="n"/>
      <c r="L66" s="42">
        <f>IF(G66="","",IFERROR(G66*(I66+J66)/12,0))</f>
        <v/>
      </c>
      <c r="M66" s="40" t="n"/>
      <c r="N66" s="40" t="n"/>
      <c r="O66" s="42">
        <f>IF(G66="","",G66*I66)</f>
        <v/>
      </c>
      <c r="P66" s="42">
        <f>IF(G66="","",MAX(0,Q66-O66))</f>
        <v/>
      </c>
      <c r="Q66" s="42">
        <f>IF(G66="","",L66*12+M66)</f>
        <v/>
      </c>
      <c r="R66" s="40" t="n"/>
      <c r="S66" s="10">
        <f>IF(G66="","",IFERROR(G66/R66,0))</f>
        <v/>
      </c>
      <c r="T66" s="11">
        <f>IF(OR(G66="",K66=""),"",IF(K66&lt;TODAY(),"Zinsbindung prüfen",IF(N66&gt;0,"Aktiv","Abgeschlossen")))</f>
        <v/>
      </c>
      <c r="U66" s="5" t="n"/>
    </row>
    <row r="67">
      <c r="A67" s="4" t="n"/>
      <c r="B67" s="4" t="n"/>
      <c r="C67" s="5" t="n"/>
      <c r="D67" s="5" t="n"/>
      <c r="E67" s="4" t="n"/>
      <c r="F67" s="4" t="n"/>
      <c r="G67" s="40" t="n"/>
      <c r="H67" s="41" t="n"/>
      <c r="I67" s="8" t="n"/>
      <c r="J67" s="8" t="n"/>
      <c r="K67" s="41" t="n"/>
      <c r="L67" s="42">
        <f>IF(G67="","",IFERROR(G67*(I67+J67)/12,0))</f>
        <v/>
      </c>
      <c r="M67" s="40" t="n"/>
      <c r="N67" s="40" t="n"/>
      <c r="O67" s="42">
        <f>IF(G67="","",G67*I67)</f>
        <v/>
      </c>
      <c r="P67" s="42">
        <f>IF(G67="","",MAX(0,Q67-O67))</f>
        <v/>
      </c>
      <c r="Q67" s="42">
        <f>IF(G67="","",L67*12+M67)</f>
        <v/>
      </c>
      <c r="R67" s="40" t="n"/>
      <c r="S67" s="10">
        <f>IF(G67="","",IFERROR(G67/R67,0))</f>
        <v/>
      </c>
      <c r="T67" s="11">
        <f>IF(OR(G67="",K67=""),"",IF(K67&lt;TODAY(),"Zinsbindung prüfen",IF(N67&gt;0,"Aktiv","Abgeschlossen")))</f>
        <v/>
      </c>
      <c r="U67" s="5" t="n"/>
    </row>
    <row r="68">
      <c r="A68" s="4" t="n"/>
      <c r="B68" s="4" t="n"/>
      <c r="C68" s="5" t="n"/>
      <c r="D68" s="5" t="n"/>
      <c r="E68" s="4" t="n"/>
      <c r="F68" s="4" t="n"/>
      <c r="G68" s="40" t="n"/>
      <c r="H68" s="41" t="n"/>
      <c r="I68" s="8" t="n"/>
      <c r="J68" s="8" t="n"/>
      <c r="K68" s="41" t="n"/>
      <c r="L68" s="42">
        <f>IF(G68="","",IFERROR(G68*(I68+J68)/12,0))</f>
        <v/>
      </c>
      <c r="M68" s="40" t="n"/>
      <c r="N68" s="40" t="n"/>
      <c r="O68" s="42">
        <f>IF(G68="","",G68*I68)</f>
        <v/>
      </c>
      <c r="P68" s="42">
        <f>IF(G68="","",MAX(0,Q68-O68))</f>
        <v/>
      </c>
      <c r="Q68" s="42">
        <f>IF(G68="","",L68*12+M68)</f>
        <v/>
      </c>
      <c r="R68" s="40" t="n"/>
      <c r="S68" s="10">
        <f>IF(G68="","",IFERROR(G68/R68,0))</f>
        <v/>
      </c>
      <c r="T68" s="11">
        <f>IF(OR(G68="",K68=""),"",IF(K68&lt;TODAY(),"Zinsbindung prüfen",IF(N68&gt;0,"Aktiv","Abgeschlossen")))</f>
        <v/>
      </c>
      <c r="U68" s="5" t="n"/>
    </row>
    <row r="69">
      <c r="A69" s="4" t="n"/>
      <c r="B69" s="4" t="n"/>
      <c r="C69" s="5" t="n"/>
      <c r="D69" s="5" t="n"/>
      <c r="E69" s="4" t="n"/>
      <c r="F69" s="4" t="n"/>
      <c r="G69" s="40" t="n"/>
      <c r="H69" s="41" t="n"/>
      <c r="I69" s="8" t="n"/>
      <c r="J69" s="8" t="n"/>
      <c r="K69" s="41" t="n"/>
      <c r="L69" s="42">
        <f>IF(G69="","",IFERROR(G69*(I69+J69)/12,0))</f>
        <v/>
      </c>
      <c r="M69" s="40" t="n"/>
      <c r="N69" s="40" t="n"/>
      <c r="O69" s="42">
        <f>IF(G69="","",G69*I69)</f>
        <v/>
      </c>
      <c r="P69" s="42">
        <f>IF(G69="","",MAX(0,Q69-O69))</f>
        <v/>
      </c>
      <c r="Q69" s="42">
        <f>IF(G69="","",L69*12+M69)</f>
        <v/>
      </c>
      <c r="R69" s="40" t="n"/>
      <c r="S69" s="10">
        <f>IF(G69="","",IFERROR(G69/R69,0))</f>
        <v/>
      </c>
      <c r="T69" s="11">
        <f>IF(OR(G69="",K69=""),"",IF(K69&lt;TODAY(),"Zinsbindung prüfen",IF(N69&gt;0,"Aktiv","Abgeschlossen")))</f>
        <v/>
      </c>
      <c r="U69" s="5" t="n"/>
    </row>
    <row r="70">
      <c r="A70" s="4" t="n"/>
      <c r="B70" s="4" t="n"/>
      <c r="C70" s="5" t="n"/>
      <c r="D70" s="5" t="n"/>
      <c r="E70" s="4" t="n"/>
      <c r="F70" s="4" t="n"/>
      <c r="G70" s="40" t="n"/>
      <c r="H70" s="41" t="n"/>
      <c r="I70" s="8" t="n"/>
      <c r="J70" s="8" t="n"/>
      <c r="K70" s="41" t="n"/>
      <c r="L70" s="42">
        <f>IF(G70="","",IFERROR(G70*(I70+J70)/12,0))</f>
        <v/>
      </c>
      <c r="M70" s="40" t="n"/>
      <c r="N70" s="40" t="n"/>
      <c r="O70" s="42">
        <f>IF(G70="","",G70*I70)</f>
        <v/>
      </c>
      <c r="P70" s="42">
        <f>IF(G70="","",MAX(0,Q70-O70))</f>
        <v/>
      </c>
      <c r="Q70" s="42">
        <f>IF(G70="","",L70*12+M70)</f>
        <v/>
      </c>
      <c r="R70" s="40" t="n"/>
      <c r="S70" s="10">
        <f>IF(G70="","",IFERROR(G70/R70,0))</f>
        <v/>
      </c>
      <c r="T70" s="11">
        <f>IF(OR(G70="",K70=""),"",IF(K70&lt;TODAY(),"Zinsbindung prüfen",IF(N70&gt;0,"Aktiv","Abgeschlossen")))</f>
        <v/>
      </c>
      <c r="U70" s="5" t="n"/>
    </row>
    <row r="71">
      <c r="A71" s="4" t="n"/>
      <c r="B71" s="4" t="n"/>
      <c r="C71" s="5" t="n"/>
      <c r="D71" s="5" t="n"/>
      <c r="E71" s="4" t="n"/>
      <c r="F71" s="4" t="n"/>
      <c r="G71" s="40" t="n"/>
      <c r="H71" s="41" t="n"/>
      <c r="I71" s="8" t="n"/>
      <c r="J71" s="8" t="n"/>
      <c r="K71" s="41" t="n"/>
      <c r="L71" s="42">
        <f>IF(G71="","",IFERROR(G71*(I71+J71)/12,0))</f>
        <v/>
      </c>
      <c r="M71" s="40" t="n"/>
      <c r="N71" s="40" t="n"/>
      <c r="O71" s="42">
        <f>IF(G71="","",G71*I71)</f>
        <v/>
      </c>
      <c r="P71" s="42">
        <f>IF(G71="","",MAX(0,Q71-O71))</f>
        <v/>
      </c>
      <c r="Q71" s="42">
        <f>IF(G71="","",L71*12+M71)</f>
        <v/>
      </c>
      <c r="R71" s="40" t="n"/>
      <c r="S71" s="10">
        <f>IF(G71="","",IFERROR(G71/R71,0))</f>
        <v/>
      </c>
      <c r="T71" s="11">
        <f>IF(OR(G71="",K71=""),"",IF(K71&lt;TODAY(),"Zinsbindung prüfen",IF(N71&gt;0,"Aktiv","Abgeschlossen")))</f>
        <v/>
      </c>
      <c r="U71" s="5" t="n"/>
    </row>
    <row r="72">
      <c r="A72" s="4" t="n"/>
      <c r="B72" s="4" t="n"/>
      <c r="C72" s="5" t="n"/>
      <c r="D72" s="5" t="n"/>
      <c r="E72" s="4" t="n"/>
      <c r="F72" s="4" t="n"/>
      <c r="G72" s="40" t="n"/>
      <c r="H72" s="41" t="n"/>
      <c r="I72" s="8" t="n"/>
      <c r="J72" s="8" t="n"/>
      <c r="K72" s="41" t="n"/>
      <c r="L72" s="42">
        <f>IF(G72="","",IFERROR(G72*(I72+J72)/12,0))</f>
        <v/>
      </c>
      <c r="M72" s="40" t="n"/>
      <c r="N72" s="40" t="n"/>
      <c r="O72" s="42">
        <f>IF(G72="","",G72*I72)</f>
        <v/>
      </c>
      <c r="P72" s="42">
        <f>IF(G72="","",MAX(0,Q72-O72))</f>
        <v/>
      </c>
      <c r="Q72" s="42">
        <f>IF(G72="","",L72*12+M72)</f>
        <v/>
      </c>
      <c r="R72" s="40" t="n"/>
      <c r="S72" s="10">
        <f>IF(G72="","",IFERROR(G72/R72,0))</f>
        <v/>
      </c>
      <c r="T72" s="11">
        <f>IF(OR(G72="",K72=""),"",IF(K72&lt;TODAY(),"Zinsbindung prüfen",IF(N72&gt;0,"Aktiv","Abgeschlossen")))</f>
        <v/>
      </c>
      <c r="U72" s="5" t="n"/>
    </row>
    <row r="73">
      <c r="A73" s="4" t="n"/>
      <c r="B73" s="4" t="n"/>
      <c r="C73" s="5" t="n"/>
      <c r="D73" s="5" t="n"/>
      <c r="E73" s="4" t="n"/>
      <c r="F73" s="4" t="n"/>
      <c r="G73" s="40" t="n"/>
      <c r="H73" s="41" t="n"/>
      <c r="I73" s="8" t="n"/>
      <c r="J73" s="8" t="n"/>
      <c r="K73" s="41" t="n"/>
      <c r="L73" s="42">
        <f>IF(G73="","",IFERROR(G73*(I73+J73)/12,0))</f>
        <v/>
      </c>
      <c r="M73" s="40" t="n"/>
      <c r="N73" s="40" t="n"/>
      <c r="O73" s="42">
        <f>IF(G73="","",G73*I73)</f>
        <v/>
      </c>
      <c r="P73" s="42">
        <f>IF(G73="","",MAX(0,Q73-O73))</f>
        <v/>
      </c>
      <c r="Q73" s="42">
        <f>IF(G73="","",L73*12+M73)</f>
        <v/>
      </c>
      <c r="R73" s="40" t="n"/>
      <c r="S73" s="10">
        <f>IF(G73="","",IFERROR(G73/R73,0))</f>
        <v/>
      </c>
      <c r="T73" s="11">
        <f>IF(OR(G73="",K73=""),"",IF(K73&lt;TODAY(),"Zinsbindung prüfen",IF(N73&gt;0,"Aktiv","Abgeschlossen")))</f>
        <v/>
      </c>
      <c r="U73" s="5" t="n"/>
    </row>
    <row r="74">
      <c r="A74" s="4" t="n"/>
      <c r="B74" s="4" t="n"/>
      <c r="C74" s="5" t="n"/>
      <c r="D74" s="5" t="n"/>
      <c r="E74" s="4" t="n"/>
      <c r="F74" s="4" t="n"/>
      <c r="G74" s="40" t="n"/>
      <c r="H74" s="41" t="n"/>
      <c r="I74" s="8" t="n"/>
      <c r="J74" s="8" t="n"/>
      <c r="K74" s="41" t="n"/>
      <c r="L74" s="42">
        <f>IF(G74="","",IFERROR(G74*(I74+J74)/12,0))</f>
        <v/>
      </c>
      <c r="M74" s="40" t="n"/>
      <c r="N74" s="40" t="n"/>
      <c r="O74" s="42">
        <f>IF(G74="","",G74*I74)</f>
        <v/>
      </c>
      <c r="P74" s="42">
        <f>IF(G74="","",MAX(0,Q74-O74))</f>
        <v/>
      </c>
      <c r="Q74" s="42">
        <f>IF(G74="","",L74*12+M74)</f>
        <v/>
      </c>
      <c r="R74" s="40" t="n"/>
      <c r="S74" s="10">
        <f>IF(G74="","",IFERROR(G74/R74,0))</f>
        <v/>
      </c>
      <c r="T74" s="11">
        <f>IF(OR(G74="",K74=""),"",IF(K74&lt;TODAY(),"Zinsbindung prüfen",IF(N74&gt;0,"Aktiv","Abgeschlossen")))</f>
        <v/>
      </c>
      <c r="U74" s="5" t="n"/>
    </row>
    <row r="75">
      <c r="A75" s="4" t="n"/>
      <c r="B75" s="4" t="n"/>
      <c r="C75" s="5" t="n"/>
      <c r="D75" s="5" t="n"/>
      <c r="E75" s="4" t="n"/>
      <c r="F75" s="4" t="n"/>
      <c r="G75" s="40" t="n"/>
      <c r="H75" s="41" t="n"/>
      <c r="I75" s="8" t="n"/>
      <c r="J75" s="8" t="n"/>
      <c r="K75" s="41" t="n"/>
      <c r="L75" s="42">
        <f>IF(G75="","",IFERROR(G75*(I75+J75)/12,0))</f>
        <v/>
      </c>
      <c r="M75" s="40" t="n"/>
      <c r="N75" s="40" t="n"/>
      <c r="O75" s="42">
        <f>IF(G75="","",G75*I75)</f>
        <v/>
      </c>
      <c r="P75" s="42">
        <f>IF(G75="","",MAX(0,Q75-O75))</f>
        <v/>
      </c>
      <c r="Q75" s="42">
        <f>IF(G75="","",L75*12+M75)</f>
        <v/>
      </c>
      <c r="R75" s="40" t="n"/>
      <c r="S75" s="10">
        <f>IF(G75="","",IFERROR(G75/R75,0))</f>
        <v/>
      </c>
      <c r="T75" s="11">
        <f>IF(OR(G75="",K75=""),"",IF(K75&lt;TODAY(),"Zinsbindung prüfen",IF(N75&gt;0,"Aktiv","Abgeschlossen")))</f>
        <v/>
      </c>
      <c r="U75" s="5" t="n"/>
    </row>
    <row r="76">
      <c r="A76" s="4" t="n"/>
      <c r="B76" s="4" t="n"/>
      <c r="C76" s="5" t="n"/>
      <c r="D76" s="5" t="n"/>
      <c r="E76" s="4" t="n"/>
      <c r="F76" s="4" t="n"/>
      <c r="G76" s="40" t="n"/>
      <c r="H76" s="41" t="n"/>
      <c r="I76" s="8" t="n"/>
      <c r="J76" s="8" t="n"/>
      <c r="K76" s="41" t="n"/>
      <c r="L76" s="42">
        <f>IF(G76="","",IFERROR(G76*(I76+J76)/12,0))</f>
        <v/>
      </c>
      <c r="M76" s="40" t="n"/>
      <c r="N76" s="40" t="n"/>
      <c r="O76" s="42">
        <f>IF(G76="","",G76*I76)</f>
        <v/>
      </c>
      <c r="P76" s="42">
        <f>IF(G76="","",MAX(0,Q76-O76))</f>
        <v/>
      </c>
      <c r="Q76" s="42">
        <f>IF(G76="","",L76*12+M76)</f>
        <v/>
      </c>
      <c r="R76" s="40" t="n"/>
      <c r="S76" s="10">
        <f>IF(G76="","",IFERROR(G76/R76,0))</f>
        <v/>
      </c>
      <c r="T76" s="11">
        <f>IF(OR(G76="",K76=""),"",IF(K76&lt;TODAY(),"Zinsbindung prüfen",IF(N76&gt;0,"Aktiv","Abgeschlossen")))</f>
        <v/>
      </c>
      <c r="U76" s="5" t="n"/>
    </row>
    <row r="77">
      <c r="A77" s="4" t="n"/>
      <c r="B77" s="4" t="n"/>
      <c r="C77" s="5" t="n"/>
      <c r="D77" s="5" t="n"/>
      <c r="E77" s="4" t="n"/>
      <c r="F77" s="4" t="n"/>
      <c r="G77" s="40" t="n"/>
      <c r="H77" s="41" t="n"/>
      <c r="I77" s="8" t="n"/>
      <c r="J77" s="8" t="n"/>
      <c r="K77" s="41" t="n"/>
      <c r="L77" s="42">
        <f>IF(G77="","",IFERROR(G77*(I77+J77)/12,0))</f>
        <v/>
      </c>
      <c r="M77" s="40" t="n"/>
      <c r="N77" s="40" t="n"/>
      <c r="O77" s="42">
        <f>IF(G77="","",G77*I77)</f>
        <v/>
      </c>
      <c r="P77" s="42">
        <f>IF(G77="","",MAX(0,Q77-O77))</f>
        <v/>
      </c>
      <c r="Q77" s="42">
        <f>IF(G77="","",L77*12+M77)</f>
        <v/>
      </c>
      <c r="R77" s="40" t="n"/>
      <c r="S77" s="10">
        <f>IF(G77="","",IFERROR(G77/R77,0))</f>
        <v/>
      </c>
      <c r="T77" s="11">
        <f>IF(OR(G77="",K77=""),"",IF(K77&lt;TODAY(),"Zinsbindung prüfen",IF(N77&gt;0,"Aktiv","Abgeschlossen")))</f>
        <v/>
      </c>
      <c r="U77" s="5" t="n"/>
    </row>
    <row r="78">
      <c r="A78" s="4" t="n"/>
      <c r="B78" s="4" t="n"/>
      <c r="C78" s="5" t="n"/>
      <c r="D78" s="5" t="n"/>
      <c r="E78" s="4" t="n"/>
      <c r="F78" s="4" t="n"/>
      <c r="G78" s="40" t="n"/>
      <c r="H78" s="41" t="n"/>
      <c r="I78" s="8" t="n"/>
      <c r="J78" s="8" t="n"/>
      <c r="K78" s="41" t="n"/>
      <c r="L78" s="42">
        <f>IF(G78="","",IFERROR(G78*(I78+J78)/12,0))</f>
        <v/>
      </c>
      <c r="M78" s="40" t="n"/>
      <c r="N78" s="40" t="n"/>
      <c r="O78" s="42">
        <f>IF(G78="","",G78*I78)</f>
        <v/>
      </c>
      <c r="P78" s="42">
        <f>IF(G78="","",MAX(0,Q78-O78))</f>
        <v/>
      </c>
      <c r="Q78" s="42">
        <f>IF(G78="","",L78*12+M78)</f>
        <v/>
      </c>
      <c r="R78" s="40" t="n"/>
      <c r="S78" s="10">
        <f>IF(G78="","",IFERROR(G78/R78,0))</f>
        <v/>
      </c>
      <c r="T78" s="11">
        <f>IF(OR(G78="",K78=""),"",IF(K78&lt;TODAY(),"Zinsbindung prüfen",IF(N78&gt;0,"Aktiv","Abgeschlossen")))</f>
        <v/>
      </c>
      <c r="U78" s="5" t="n"/>
    </row>
    <row r="79">
      <c r="A79" s="4" t="n"/>
      <c r="B79" s="4" t="n"/>
      <c r="C79" s="5" t="n"/>
      <c r="D79" s="5" t="n"/>
      <c r="E79" s="4" t="n"/>
      <c r="F79" s="4" t="n"/>
      <c r="G79" s="40" t="n"/>
      <c r="H79" s="41" t="n"/>
      <c r="I79" s="8" t="n"/>
      <c r="J79" s="8" t="n"/>
      <c r="K79" s="41" t="n"/>
      <c r="L79" s="42">
        <f>IF(G79="","",IFERROR(G79*(I79+J79)/12,0))</f>
        <v/>
      </c>
      <c r="M79" s="40" t="n"/>
      <c r="N79" s="40" t="n"/>
      <c r="O79" s="42">
        <f>IF(G79="","",G79*I79)</f>
        <v/>
      </c>
      <c r="P79" s="42">
        <f>IF(G79="","",MAX(0,Q79-O79))</f>
        <v/>
      </c>
      <c r="Q79" s="42">
        <f>IF(G79="","",L79*12+M79)</f>
        <v/>
      </c>
      <c r="R79" s="40" t="n"/>
      <c r="S79" s="10">
        <f>IF(G79="","",IFERROR(G79/R79,0))</f>
        <v/>
      </c>
      <c r="T79" s="11">
        <f>IF(OR(G79="",K79=""),"",IF(K79&lt;TODAY(),"Zinsbindung prüfen",IF(N79&gt;0,"Aktiv","Abgeschlossen")))</f>
        <v/>
      </c>
      <c r="U79" s="5" t="n"/>
    </row>
    <row r="80">
      <c r="A80" s="4" t="n"/>
      <c r="B80" s="4" t="n"/>
      <c r="C80" s="5" t="n"/>
      <c r="D80" s="5" t="n"/>
      <c r="E80" s="4" t="n"/>
      <c r="F80" s="4" t="n"/>
      <c r="G80" s="40" t="n"/>
      <c r="H80" s="41" t="n"/>
      <c r="I80" s="8" t="n"/>
      <c r="J80" s="8" t="n"/>
      <c r="K80" s="41" t="n"/>
      <c r="L80" s="42">
        <f>IF(G80="","",IFERROR(G80*(I80+J80)/12,0))</f>
        <v/>
      </c>
      <c r="M80" s="40" t="n"/>
      <c r="N80" s="40" t="n"/>
      <c r="O80" s="42">
        <f>IF(G80="","",G80*I80)</f>
        <v/>
      </c>
      <c r="P80" s="42">
        <f>IF(G80="","",MAX(0,Q80-O80))</f>
        <v/>
      </c>
      <c r="Q80" s="42">
        <f>IF(G80="","",L80*12+M80)</f>
        <v/>
      </c>
      <c r="R80" s="40" t="n"/>
      <c r="S80" s="10">
        <f>IF(G80="","",IFERROR(G80/R80,0))</f>
        <v/>
      </c>
      <c r="T80" s="11">
        <f>IF(OR(G80="",K80=""),"",IF(K80&lt;TODAY(),"Zinsbindung prüfen",IF(N80&gt;0,"Aktiv","Abgeschlossen")))</f>
        <v/>
      </c>
      <c r="U80" s="5" t="n"/>
    </row>
    <row r="81">
      <c r="A81" s="4" t="n"/>
      <c r="B81" s="4" t="n"/>
      <c r="C81" s="5" t="n"/>
      <c r="D81" s="5" t="n"/>
      <c r="E81" s="4" t="n"/>
      <c r="F81" s="4" t="n"/>
      <c r="G81" s="40" t="n"/>
      <c r="H81" s="41" t="n"/>
      <c r="I81" s="8" t="n"/>
      <c r="J81" s="8" t="n"/>
      <c r="K81" s="41" t="n"/>
      <c r="L81" s="42">
        <f>IF(G81="","",IFERROR(G81*(I81+J81)/12,0))</f>
        <v/>
      </c>
      <c r="M81" s="40" t="n"/>
      <c r="N81" s="40" t="n"/>
      <c r="O81" s="42">
        <f>IF(G81="","",G81*I81)</f>
        <v/>
      </c>
      <c r="P81" s="42">
        <f>IF(G81="","",MAX(0,Q81-O81))</f>
        <v/>
      </c>
      <c r="Q81" s="42">
        <f>IF(G81="","",L81*12+M81)</f>
        <v/>
      </c>
      <c r="R81" s="40" t="n"/>
      <c r="S81" s="10">
        <f>IF(G81="","",IFERROR(G81/R81,0))</f>
        <v/>
      </c>
      <c r="T81" s="11">
        <f>IF(OR(G81="",K81=""),"",IF(K81&lt;TODAY(),"Zinsbindung prüfen",IF(N81&gt;0,"Aktiv","Abgeschlossen")))</f>
        <v/>
      </c>
      <c r="U81" s="5" t="n"/>
    </row>
    <row r="82">
      <c r="A82" s="4" t="n"/>
      <c r="B82" s="4" t="n"/>
      <c r="C82" s="5" t="n"/>
      <c r="D82" s="5" t="n"/>
      <c r="E82" s="4" t="n"/>
      <c r="F82" s="4" t="n"/>
      <c r="G82" s="40" t="n"/>
      <c r="H82" s="41" t="n"/>
      <c r="I82" s="8" t="n"/>
      <c r="J82" s="8" t="n"/>
      <c r="K82" s="41" t="n"/>
      <c r="L82" s="42">
        <f>IF(G82="","",IFERROR(G82*(I82+J82)/12,0))</f>
        <v/>
      </c>
      <c r="M82" s="40" t="n"/>
      <c r="N82" s="40" t="n"/>
      <c r="O82" s="42">
        <f>IF(G82="","",G82*I82)</f>
        <v/>
      </c>
      <c r="P82" s="42">
        <f>IF(G82="","",MAX(0,Q82-O82))</f>
        <v/>
      </c>
      <c r="Q82" s="42">
        <f>IF(G82="","",L82*12+M82)</f>
        <v/>
      </c>
      <c r="R82" s="40" t="n"/>
      <c r="S82" s="10">
        <f>IF(G82="","",IFERROR(G82/R82,0))</f>
        <v/>
      </c>
      <c r="T82" s="11">
        <f>IF(OR(G82="",K82=""),"",IF(K82&lt;TODAY(),"Zinsbindung prüfen",IF(N82&gt;0,"Aktiv","Abgeschlossen")))</f>
        <v/>
      </c>
      <c r="U82" s="5" t="n"/>
    </row>
    <row r="83">
      <c r="A83" s="4" t="n"/>
      <c r="B83" s="4" t="n"/>
      <c r="C83" s="5" t="n"/>
      <c r="D83" s="5" t="n"/>
      <c r="E83" s="4" t="n"/>
      <c r="F83" s="4" t="n"/>
      <c r="G83" s="40" t="n"/>
      <c r="H83" s="41" t="n"/>
      <c r="I83" s="8" t="n"/>
      <c r="J83" s="8" t="n"/>
      <c r="K83" s="41" t="n"/>
      <c r="L83" s="42">
        <f>IF(G83="","",IFERROR(G83*(I83+J83)/12,0))</f>
        <v/>
      </c>
      <c r="M83" s="40" t="n"/>
      <c r="N83" s="40" t="n"/>
      <c r="O83" s="42">
        <f>IF(G83="","",G83*I83)</f>
        <v/>
      </c>
      <c r="P83" s="42">
        <f>IF(G83="","",MAX(0,Q83-O83))</f>
        <v/>
      </c>
      <c r="Q83" s="42">
        <f>IF(G83="","",L83*12+M83)</f>
        <v/>
      </c>
      <c r="R83" s="40" t="n"/>
      <c r="S83" s="10">
        <f>IF(G83="","",IFERROR(G83/R83,0))</f>
        <v/>
      </c>
      <c r="T83" s="11">
        <f>IF(OR(G83="",K83=""),"",IF(K83&lt;TODAY(),"Zinsbindung prüfen",IF(N83&gt;0,"Aktiv","Abgeschlossen")))</f>
        <v/>
      </c>
      <c r="U83" s="5" t="n"/>
    </row>
    <row r="84">
      <c r="A84" s="4" t="n"/>
      <c r="B84" s="4" t="n"/>
      <c r="C84" s="5" t="n"/>
      <c r="D84" s="5" t="n"/>
      <c r="E84" s="4" t="n"/>
      <c r="F84" s="4" t="n"/>
      <c r="G84" s="40" t="n"/>
      <c r="H84" s="41" t="n"/>
      <c r="I84" s="8" t="n"/>
      <c r="J84" s="8" t="n"/>
      <c r="K84" s="41" t="n"/>
      <c r="L84" s="42">
        <f>IF(G84="","",IFERROR(G84*(I84+J84)/12,0))</f>
        <v/>
      </c>
      <c r="M84" s="40" t="n"/>
      <c r="N84" s="40" t="n"/>
      <c r="O84" s="42">
        <f>IF(G84="","",G84*I84)</f>
        <v/>
      </c>
      <c r="P84" s="42">
        <f>IF(G84="","",MAX(0,Q84-O84))</f>
        <v/>
      </c>
      <c r="Q84" s="42">
        <f>IF(G84="","",L84*12+M84)</f>
        <v/>
      </c>
      <c r="R84" s="40" t="n"/>
      <c r="S84" s="10">
        <f>IF(G84="","",IFERROR(G84/R84,0))</f>
        <v/>
      </c>
      <c r="T84" s="11">
        <f>IF(OR(G84="",K84=""),"",IF(K84&lt;TODAY(),"Zinsbindung prüfen",IF(N84&gt;0,"Aktiv","Abgeschlossen")))</f>
        <v/>
      </c>
      <c r="U84" s="5" t="n"/>
    </row>
    <row r="85">
      <c r="A85" s="4" t="n"/>
      <c r="B85" s="4" t="n"/>
      <c r="C85" s="5" t="n"/>
      <c r="D85" s="5" t="n"/>
      <c r="E85" s="4" t="n"/>
      <c r="F85" s="4" t="n"/>
      <c r="G85" s="40" t="n"/>
      <c r="H85" s="41" t="n"/>
      <c r="I85" s="8" t="n"/>
      <c r="J85" s="8" t="n"/>
      <c r="K85" s="41" t="n"/>
      <c r="L85" s="42">
        <f>IF(G85="","",IFERROR(G85*(I85+J85)/12,0))</f>
        <v/>
      </c>
      <c r="M85" s="40" t="n"/>
      <c r="N85" s="40" t="n"/>
      <c r="O85" s="42">
        <f>IF(G85="","",G85*I85)</f>
        <v/>
      </c>
      <c r="P85" s="42">
        <f>IF(G85="","",MAX(0,Q85-O85))</f>
        <v/>
      </c>
      <c r="Q85" s="42">
        <f>IF(G85="","",L85*12+M85)</f>
        <v/>
      </c>
      <c r="R85" s="40" t="n"/>
      <c r="S85" s="10">
        <f>IF(G85="","",IFERROR(G85/R85,0))</f>
        <v/>
      </c>
      <c r="T85" s="11">
        <f>IF(OR(G85="",K85=""),"",IF(K85&lt;TODAY(),"Zinsbindung prüfen",IF(N85&gt;0,"Aktiv","Abgeschlossen")))</f>
        <v/>
      </c>
      <c r="U85" s="5" t="n"/>
    </row>
    <row r="86">
      <c r="A86" s="4" t="n"/>
      <c r="B86" s="4" t="n"/>
      <c r="C86" s="5" t="n"/>
      <c r="D86" s="5" t="n"/>
      <c r="E86" s="4" t="n"/>
      <c r="F86" s="4" t="n"/>
      <c r="G86" s="40" t="n"/>
      <c r="H86" s="41" t="n"/>
      <c r="I86" s="8" t="n"/>
      <c r="J86" s="8" t="n"/>
      <c r="K86" s="41" t="n"/>
      <c r="L86" s="42">
        <f>IF(G86="","",IFERROR(G86*(I86+J86)/12,0))</f>
        <v/>
      </c>
      <c r="M86" s="40" t="n"/>
      <c r="N86" s="40" t="n"/>
      <c r="O86" s="42">
        <f>IF(G86="","",G86*I86)</f>
        <v/>
      </c>
      <c r="P86" s="42">
        <f>IF(G86="","",MAX(0,Q86-O86))</f>
        <v/>
      </c>
      <c r="Q86" s="42">
        <f>IF(G86="","",L86*12+M86)</f>
        <v/>
      </c>
      <c r="R86" s="40" t="n"/>
      <c r="S86" s="10">
        <f>IF(G86="","",IFERROR(G86/R86,0))</f>
        <v/>
      </c>
      <c r="T86" s="11">
        <f>IF(OR(G86="",K86=""),"",IF(K86&lt;TODAY(),"Zinsbindung prüfen",IF(N86&gt;0,"Aktiv","Abgeschlossen")))</f>
        <v/>
      </c>
      <c r="U86" s="5" t="n"/>
    </row>
    <row r="87">
      <c r="A87" s="4" t="n"/>
      <c r="B87" s="4" t="n"/>
      <c r="C87" s="5" t="n"/>
      <c r="D87" s="5" t="n"/>
      <c r="E87" s="4" t="n"/>
      <c r="F87" s="4" t="n"/>
      <c r="G87" s="40" t="n"/>
      <c r="H87" s="41" t="n"/>
      <c r="I87" s="8" t="n"/>
      <c r="J87" s="8" t="n"/>
      <c r="K87" s="41" t="n"/>
      <c r="L87" s="42">
        <f>IF(G87="","",IFERROR(G87*(I87+J87)/12,0))</f>
        <v/>
      </c>
      <c r="M87" s="40" t="n"/>
      <c r="N87" s="40" t="n"/>
      <c r="O87" s="42">
        <f>IF(G87="","",G87*I87)</f>
        <v/>
      </c>
      <c r="P87" s="42">
        <f>IF(G87="","",MAX(0,Q87-O87))</f>
        <v/>
      </c>
      <c r="Q87" s="42">
        <f>IF(G87="","",L87*12+M87)</f>
        <v/>
      </c>
      <c r="R87" s="40" t="n"/>
      <c r="S87" s="10">
        <f>IF(G87="","",IFERROR(G87/R87,0))</f>
        <v/>
      </c>
      <c r="T87" s="11">
        <f>IF(OR(G87="",K87=""),"",IF(K87&lt;TODAY(),"Zinsbindung prüfen",IF(N87&gt;0,"Aktiv","Abgeschlossen")))</f>
        <v/>
      </c>
      <c r="U87" s="5" t="n"/>
    </row>
    <row r="88">
      <c r="A88" s="4" t="n"/>
      <c r="B88" s="4" t="n"/>
      <c r="C88" s="5" t="n"/>
      <c r="D88" s="5" t="n"/>
      <c r="E88" s="4" t="n"/>
      <c r="F88" s="4" t="n"/>
      <c r="G88" s="40" t="n"/>
      <c r="H88" s="41" t="n"/>
      <c r="I88" s="8" t="n"/>
      <c r="J88" s="8" t="n"/>
      <c r="K88" s="41" t="n"/>
      <c r="L88" s="42">
        <f>IF(G88="","",IFERROR(G88*(I88+J88)/12,0))</f>
        <v/>
      </c>
      <c r="M88" s="40" t="n"/>
      <c r="N88" s="40" t="n"/>
      <c r="O88" s="42">
        <f>IF(G88="","",G88*I88)</f>
        <v/>
      </c>
      <c r="P88" s="42">
        <f>IF(G88="","",MAX(0,Q88-O88))</f>
        <v/>
      </c>
      <c r="Q88" s="42">
        <f>IF(G88="","",L88*12+M88)</f>
        <v/>
      </c>
      <c r="R88" s="40" t="n"/>
      <c r="S88" s="10">
        <f>IF(G88="","",IFERROR(G88/R88,0))</f>
        <v/>
      </c>
      <c r="T88" s="11">
        <f>IF(OR(G88="",K88=""),"",IF(K88&lt;TODAY(),"Zinsbindung prüfen",IF(N88&gt;0,"Aktiv","Abgeschlossen")))</f>
        <v/>
      </c>
      <c r="U88" s="5" t="n"/>
    </row>
    <row r="89">
      <c r="A89" s="4" t="n"/>
      <c r="B89" s="4" t="n"/>
      <c r="C89" s="5" t="n"/>
      <c r="D89" s="5" t="n"/>
      <c r="E89" s="4" t="n"/>
      <c r="F89" s="4" t="n"/>
      <c r="G89" s="40" t="n"/>
      <c r="H89" s="41" t="n"/>
      <c r="I89" s="8" t="n"/>
      <c r="J89" s="8" t="n"/>
      <c r="K89" s="41" t="n"/>
      <c r="L89" s="42">
        <f>IF(G89="","",IFERROR(G89*(I89+J89)/12,0))</f>
        <v/>
      </c>
      <c r="M89" s="40" t="n"/>
      <c r="N89" s="40" t="n"/>
      <c r="O89" s="42">
        <f>IF(G89="","",G89*I89)</f>
        <v/>
      </c>
      <c r="P89" s="42">
        <f>IF(G89="","",MAX(0,Q89-O89))</f>
        <v/>
      </c>
      <c r="Q89" s="42">
        <f>IF(G89="","",L89*12+M89)</f>
        <v/>
      </c>
      <c r="R89" s="40" t="n"/>
      <c r="S89" s="10">
        <f>IF(G89="","",IFERROR(G89/R89,0))</f>
        <v/>
      </c>
      <c r="T89" s="11">
        <f>IF(OR(G89="",K89=""),"",IF(K89&lt;TODAY(),"Zinsbindung prüfen",IF(N89&gt;0,"Aktiv","Abgeschlossen")))</f>
        <v/>
      </c>
      <c r="U89" s="5" t="n"/>
    </row>
    <row r="90">
      <c r="A90" s="4" t="n"/>
      <c r="B90" s="4" t="n"/>
      <c r="C90" s="5" t="n"/>
      <c r="D90" s="5" t="n"/>
      <c r="E90" s="4" t="n"/>
      <c r="F90" s="4" t="n"/>
      <c r="G90" s="40" t="n"/>
      <c r="H90" s="41" t="n"/>
      <c r="I90" s="8" t="n"/>
      <c r="J90" s="8" t="n"/>
      <c r="K90" s="41" t="n"/>
      <c r="L90" s="42">
        <f>IF(G90="","",IFERROR(G90*(I90+J90)/12,0))</f>
        <v/>
      </c>
      <c r="M90" s="40" t="n"/>
      <c r="N90" s="40" t="n"/>
      <c r="O90" s="42">
        <f>IF(G90="","",G90*I90)</f>
        <v/>
      </c>
      <c r="P90" s="42">
        <f>IF(G90="","",MAX(0,Q90-O90))</f>
        <v/>
      </c>
      <c r="Q90" s="42">
        <f>IF(G90="","",L90*12+M90)</f>
        <v/>
      </c>
      <c r="R90" s="40" t="n"/>
      <c r="S90" s="10">
        <f>IF(G90="","",IFERROR(G90/R90,0))</f>
        <v/>
      </c>
      <c r="T90" s="11">
        <f>IF(OR(G90="",K90=""),"",IF(K90&lt;TODAY(),"Zinsbindung prüfen",IF(N90&gt;0,"Aktiv","Abgeschlossen")))</f>
        <v/>
      </c>
      <c r="U90" s="5" t="n"/>
    </row>
    <row r="91">
      <c r="A91" s="4" t="n"/>
      <c r="B91" s="4" t="n"/>
      <c r="C91" s="5" t="n"/>
      <c r="D91" s="5" t="n"/>
      <c r="E91" s="4" t="n"/>
      <c r="F91" s="4" t="n"/>
      <c r="G91" s="40" t="n"/>
      <c r="H91" s="41" t="n"/>
      <c r="I91" s="8" t="n"/>
      <c r="J91" s="8" t="n"/>
      <c r="K91" s="41" t="n"/>
      <c r="L91" s="42">
        <f>IF(G91="","",IFERROR(G91*(I91+J91)/12,0))</f>
        <v/>
      </c>
      <c r="M91" s="40" t="n"/>
      <c r="N91" s="40" t="n"/>
      <c r="O91" s="42">
        <f>IF(G91="","",G91*I91)</f>
        <v/>
      </c>
      <c r="P91" s="42">
        <f>IF(G91="","",MAX(0,Q91-O91))</f>
        <v/>
      </c>
      <c r="Q91" s="42">
        <f>IF(G91="","",L91*12+M91)</f>
        <v/>
      </c>
      <c r="R91" s="40" t="n"/>
      <c r="S91" s="10">
        <f>IF(G91="","",IFERROR(G91/R91,0))</f>
        <v/>
      </c>
      <c r="T91" s="11">
        <f>IF(OR(G91="",K91=""),"",IF(K91&lt;TODAY(),"Zinsbindung prüfen",IF(N91&gt;0,"Aktiv","Abgeschlossen")))</f>
        <v/>
      </c>
      <c r="U91" s="5" t="n"/>
    </row>
    <row r="92">
      <c r="A92" s="4" t="n"/>
      <c r="B92" s="4" t="n"/>
      <c r="C92" s="5" t="n"/>
      <c r="D92" s="5" t="n"/>
      <c r="E92" s="4" t="n"/>
      <c r="F92" s="4" t="n"/>
      <c r="G92" s="40" t="n"/>
      <c r="H92" s="41" t="n"/>
      <c r="I92" s="8" t="n"/>
      <c r="J92" s="8" t="n"/>
      <c r="K92" s="41" t="n"/>
      <c r="L92" s="42">
        <f>IF(G92="","",IFERROR(G92*(I92+J92)/12,0))</f>
        <v/>
      </c>
      <c r="M92" s="40" t="n"/>
      <c r="N92" s="40" t="n"/>
      <c r="O92" s="42">
        <f>IF(G92="","",G92*I92)</f>
        <v/>
      </c>
      <c r="P92" s="42">
        <f>IF(G92="","",MAX(0,Q92-O92))</f>
        <v/>
      </c>
      <c r="Q92" s="42">
        <f>IF(G92="","",L92*12+M92)</f>
        <v/>
      </c>
      <c r="R92" s="40" t="n"/>
      <c r="S92" s="10">
        <f>IF(G92="","",IFERROR(G92/R92,0))</f>
        <v/>
      </c>
      <c r="T92" s="11">
        <f>IF(OR(G92="",K92=""),"",IF(K92&lt;TODAY(),"Zinsbindung prüfen",IF(N92&gt;0,"Aktiv","Abgeschlossen")))</f>
        <v/>
      </c>
      <c r="U92" s="5" t="n"/>
    </row>
    <row r="93">
      <c r="A93" s="4" t="n"/>
      <c r="B93" s="4" t="n"/>
      <c r="C93" s="5" t="n"/>
      <c r="D93" s="5" t="n"/>
      <c r="E93" s="4" t="n"/>
      <c r="F93" s="4" t="n"/>
      <c r="G93" s="40" t="n"/>
      <c r="H93" s="41" t="n"/>
      <c r="I93" s="8" t="n"/>
      <c r="J93" s="8" t="n"/>
      <c r="K93" s="41" t="n"/>
      <c r="L93" s="42">
        <f>IF(G93="","",IFERROR(G93*(I93+J93)/12,0))</f>
        <v/>
      </c>
      <c r="M93" s="40" t="n"/>
      <c r="N93" s="40" t="n"/>
      <c r="O93" s="42">
        <f>IF(G93="","",G93*I93)</f>
        <v/>
      </c>
      <c r="P93" s="42">
        <f>IF(G93="","",MAX(0,Q93-O93))</f>
        <v/>
      </c>
      <c r="Q93" s="42">
        <f>IF(G93="","",L93*12+M93)</f>
        <v/>
      </c>
      <c r="R93" s="40" t="n"/>
      <c r="S93" s="10">
        <f>IF(G93="","",IFERROR(G93/R93,0))</f>
        <v/>
      </c>
      <c r="T93" s="11">
        <f>IF(OR(G93="",K93=""),"",IF(K93&lt;TODAY(),"Zinsbindung prüfen",IF(N93&gt;0,"Aktiv","Abgeschlossen")))</f>
        <v/>
      </c>
      <c r="U93" s="5" t="n"/>
    </row>
    <row r="94">
      <c r="A94" s="4" t="n"/>
      <c r="B94" s="4" t="n"/>
      <c r="C94" s="5" t="n"/>
      <c r="D94" s="5" t="n"/>
      <c r="E94" s="4" t="n"/>
      <c r="F94" s="4" t="n"/>
      <c r="G94" s="40" t="n"/>
      <c r="H94" s="41" t="n"/>
      <c r="I94" s="8" t="n"/>
      <c r="J94" s="8" t="n"/>
      <c r="K94" s="41" t="n"/>
      <c r="L94" s="42">
        <f>IF(G94="","",IFERROR(G94*(I94+J94)/12,0))</f>
        <v/>
      </c>
      <c r="M94" s="40" t="n"/>
      <c r="N94" s="40" t="n"/>
      <c r="O94" s="42">
        <f>IF(G94="","",G94*I94)</f>
        <v/>
      </c>
      <c r="P94" s="42">
        <f>IF(G94="","",MAX(0,Q94-O94))</f>
        <v/>
      </c>
      <c r="Q94" s="42">
        <f>IF(G94="","",L94*12+M94)</f>
        <v/>
      </c>
      <c r="R94" s="40" t="n"/>
      <c r="S94" s="10">
        <f>IF(G94="","",IFERROR(G94/R94,0))</f>
        <v/>
      </c>
      <c r="T94" s="11">
        <f>IF(OR(G94="",K94=""),"",IF(K94&lt;TODAY(),"Zinsbindung prüfen",IF(N94&gt;0,"Aktiv","Abgeschlossen")))</f>
        <v/>
      </c>
      <c r="U94" s="5" t="n"/>
    </row>
    <row r="95">
      <c r="A95" s="4" t="n"/>
      <c r="B95" s="4" t="n"/>
      <c r="C95" s="5" t="n"/>
      <c r="D95" s="5" t="n"/>
      <c r="E95" s="4" t="n"/>
      <c r="F95" s="4" t="n"/>
      <c r="G95" s="40" t="n"/>
      <c r="H95" s="41" t="n"/>
      <c r="I95" s="8" t="n"/>
      <c r="J95" s="8" t="n"/>
      <c r="K95" s="41" t="n"/>
      <c r="L95" s="42">
        <f>IF(G95="","",IFERROR(G95*(I95+J95)/12,0))</f>
        <v/>
      </c>
      <c r="M95" s="40" t="n"/>
      <c r="N95" s="40" t="n"/>
      <c r="O95" s="42">
        <f>IF(G95="","",G95*I95)</f>
        <v/>
      </c>
      <c r="P95" s="42">
        <f>IF(G95="","",MAX(0,Q95-O95))</f>
        <v/>
      </c>
      <c r="Q95" s="42">
        <f>IF(G95="","",L95*12+M95)</f>
        <v/>
      </c>
      <c r="R95" s="40" t="n"/>
      <c r="S95" s="10">
        <f>IF(G95="","",IFERROR(G95/R95,0))</f>
        <v/>
      </c>
      <c r="T95" s="11">
        <f>IF(OR(G95="",K95=""),"",IF(K95&lt;TODAY(),"Zinsbindung prüfen",IF(N95&gt;0,"Aktiv","Abgeschlossen")))</f>
        <v/>
      </c>
      <c r="U95" s="5" t="n"/>
    </row>
    <row r="96">
      <c r="A96" s="4" t="n"/>
      <c r="B96" s="4" t="n"/>
      <c r="C96" s="5" t="n"/>
      <c r="D96" s="5" t="n"/>
      <c r="E96" s="4" t="n"/>
      <c r="F96" s="4" t="n"/>
      <c r="G96" s="40" t="n"/>
      <c r="H96" s="41" t="n"/>
      <c r="I96" s="8" t="n"/>
      <c r="J96" s="8" t="n"/>
      <c r="K96" s="41" t="n"/>
      <c r="L96" s="42">
        <f>IF(G96="","",IFERROR(G96*(I96+J96)/12,0))</f>
        <v/>
      </c>
      <c r="M96" s="40" t="n"/>
      <c r="N96" s="40" t="n"/>
      <c r="O96" s="42">
        <f>IF(G96="","",G96*I96)</f>
        <v/>
      </c>
      <c r="P96" s="42">
        <f>IF(G96="","",MAX(0,Q96-O96))</f>
        <v/>
      </c>
      <c r="Q96" s="42">
        <f>IF(G96="","",L96*12+M96)</f>
        <v/>
      </c>
      <c r="R96" s="40" t="n"/>
      <c r="S96" s="10">
        <f>IF(G96="","",IFERROR(G96/R96,0))</f>
        <v/>
      </c>
      <c r="T96" s="11">
        <f>IF(OR(G96="",K96=""),"",IF(K96&lt;TODAY(),"Zinsbindung prüfen",IF(N96&gt;0,"Aktiv","Abgeschlossen")))</f>
        <v/>
      </c>
      <c r="U96" s="5" t="n"/>
    </row>
    <row r="97">
      <c r="A97" s="4" t="n"/>
      <c r="B97" s="4" t="n"/>
      <c r="C97" s="5" t="n"/>
      <c r="D97" s="5" t="n"/>
      <c r="E97" s="4" t="n"/>
      <c r="F97" s="4" t="n"/>
      <c r="G97" s="40" t="n"/>
      <c r="H97" s="41" t="n"/>
      <c r="I97" s="8" t="n"/>
      <c r="J97" s="8" t="n"/>
      <c r="K97" s="41" t="n"/>
      <c r="L97" s="42">
        <f>IF(G97="","",IFERROR(G97*(I97+J97)/12,0))</f>
        <v/>
      </c>
      <c r="M97" s="40" t="n"/>
      <c r="N97" s="40" t="n"/>
      <c r="O97" s="42">
        <f>IF(G97="","",G97*I97)</f>
        <v/>
      </c>
      <c r="P97" s="42">
        <f>IF(G97="","",MAX(0,Q97-O97))</f>
        <v/>
      </c>
      <c r="Q97" s="42">
        <f>IF(G97="","",L97*12+M97)</f>
        <v/>
      </c>
      <c r="R97" s="40" t="n"/>
      <c r="S97" s="10">
        <f>IF(G97="","",IFERROR(G97/R97,0))</f>
        <v/>
      </c>
      <c r="T97" s="11">
        <f>IF(OR(G97="",K97=""),"",IF(K97&lt;TODAY(),"Zinsbindung prüfen",IF(N97&gt;0,"Aktiv","Abgeschlossen")))</f>
        <v/>
      </c>
      <c r="U97" s="5" t="n"/>
    </row>
    <row r="98">
      <c r="A98" s="4" t="n"/>
      <c r="B98" s="4" t="n"/>
      <c r="C98" s="5" t="n"/>
      <c r="D98" s="5" t="n"/>
      <c r="E98" s="4" t="n"/>
      <c r="F98" s="4" t="n"/>
      <c r="G98" s="40" t="n"/>
      <c r="H98" s="41" t="n"/>
      <c r="I98" s="8" t="n"/>
      <c r="J98" s="8" t="n"/>
      <c r="K98" s="41" t="n"/>
      <c r="L98" s="42">
        <f>IF(G98="","",IFERROR(G98*(I98+J98)/12,0))</f>
        <v/>
      </c>
      <c r="M98" s="40" t="n"/>
      <c r="N98" s="40" t="n"/>
      <c r="O98" s="42">
        <f>IF(G98="","",G98*I98)</f>
        <v/>
      </c>
      <c r="P98" s="42">
        <f>IF(G98="","",MAX(0,Q98-O98))</f>
        <v/>
      </c>
      <c r="Q98" s="42">
        <f>IF(G98="","",L98*12+M98)</f>
        <v/>
      </c>
      <c r="R98" s="40" t="n"/>
      <c r="S98" s="10">
        <f>IF(G98="","",IFERROR(G98/R98,0))</f>
        <v/>
      </c>
      <c r="T98" s="11">
        <f>IF(OR(G98="",K98=""),"",IF(K98&lt;TODAY(),"Zinsbindung prüfen",IF(N98&gt;0,"Aktiv","Abgeschlossen")))</f>
        <v/>
      </c>
      <c r="U98" s="5" t="n"/>
    </row>
    <row r="99">
      <c r="A99" s="4" t="n"/>
      <c r="B99" s="4" t="n"/>
      <c r="C99" s="5" t="n"/>
      <c r="D99" s="5" t="n"/>
      <c r="E99" s="4" t="n"/>
      <c r="F99" s="4" t="n"/>
      <c r="G99" s="40" t="n"/>
      <c r="H99" s="41" t="n"/>
      <c r="I99" s="8" t="n"/>
      <c r="J99" s="8" t="n"/>
      <c r="K99" s="41" t="n"/>
      <c r="L99" s="42">
        <f>IF(G99="","",IFERROR(G99*(I99+J99)/12,0))</f>
        <v/>
      </c>
      <c r="M99" s="40" t="n"/>
      <c r="N99" s="40" t="n"/>
      <c r="O99" s="42">
        <f>IF(G99="","",G99*I99)</f>
        <v/>
      </c>
      <c r="P99" s="42">
        <f>IF(G99="","",MAX(0,Q99-O99))</f>
        <v/>
      </c>
      <c r="Q99" s="42">
        <f>IF(G99="","",L99*12+M99)</f>
        <v/>
      </c>
      <c r="R99" s="40" t="n"/>
      <c r="S99" s="10">
        <f>IF(G99="","",IFERROR(G99/R99,0))</f>
        <v/>
      </c>
      <c r="T99" s="11">
        <f>IF(OR(G99="",K99=""),"",IF(K99&lt;TODAY(),"Zinsbindung prüfen",IF(N99&gt;0,"Aktiv","Abgeschlossen")))</f>
        <v/>
      </c>
      <c r="U99" s="5" t="n"/>
    </row>
    <row r="100">
      <c r="A100" s="4" t="n"/>
      <c r="B100" s="4" t="n"/>
      <c r="C100" s="5" t="n"/>
      <c r="D100" s="5" t="n"/>
      <c r="E100" s="4" t="n"/>
      <c r="F100" s="4" t="n"/>
      <c r="G100" s="40" t="n"/>
      <c r="H100" s="41" t="n"/>
      <c r="I100" s="8" t="n"/>
      <c r="J100" s="8" t="n"/>
      <c r="K100" s="41" t="n"/>
      <c r="L100" s="42">
        <f>IF(G100="","",IFERROR(G100*(I100+J100)/12,0))</f>
        <v/>
      </c>
      <c r="M100" s="40" t="n"/>
      <c r="N100" s="40" t="n"/>
      <c r="O100" s="42">
        <f>IF(G100="","",G100*I100)</f>
        <v/>
      </c>
      <c r="P100" s="42">
        <f>IF(G100="","",MAX(0,Q100-O100))</f>
        <v/>
      </c>
      <c r="Q100" s="42">
        <f>IF(G100="","",L100*12+M100)</f>
        <v/>
      </c>
      <c r="R100" s="40" t="n"/>
      <c r="S100" s="10">
        <f>IF(G100="","",IFERROR(G100/R100,0))</f>
        <v/>
      </c>
      <c r="T100" s="11">
        <f>IF(OR(G100="",K100=""),"",IF(K100&lt;TODAY(),"Zinsbindung prüfen",IF(N100&gt;0,"Aktiv","Abgeschlossen")))</f>
        <v/>
      </c>
      <c r="U100" s="5" t="n"/>
    </row>
    <row r="101">
      <c r="A101" s="4" t="n"/>
      <c r="B101" s="4" t="n"/>
      <c r="C101" s="5" t="n"/>
      <c r="D101" s="5" t="n"/>
      <c r="E101" s="4" t="n"/>
      <c r="F101" s="4" t="n"/>
      <c r="G101" s="40" t="n"/>
      <c r="H101" s="41" t="n"/>
      <c r="I101" s="8" t="n"/>
      <c r="J101" s="8" t="n"/>
      <c r="K101" s="41" t="n"/>
      <c r="L101" s="42">
        <f>IF(G101="","",IFERROR(G101*(I101+J101)/12,0))</f>
        <v/>
      </c>
      <c r="M101" s="40" t="n"/>
      <c r="N101" s="40" t="n"/>
      <c r="O101" s="42">
        <f>IF(G101="","",G101*I101)</f>
        <v/>
      </c>
      <c r="P101" s="42">
        <f>IF(G101="","",MAX(0,Q101-O101))</f>
        <v/>
      </c>
      <c r="Q101" s="42">
        <f>IF(G101="","",L101*12+M101)</f>
        <v/>
      </c>
      <c r="R101" s="40" t="n"/>
      <c r="S101" s="10">
        <f>IF(G101="","",IFERROR(G101/R101,0))</f>
        <v/>
      </c>
      <c r="T101" s="11">
        <f>IF(OR(G101="",K101=""),"",IF(K101&lt;TODAY(),"Zinsbindung prüfen",IF(N101&gt;0,"Aktiv","Abgeschlossen")))</f>
        <v/>
      </c>
      <c r="U101" s="5" t="n"/>
    </row>
    <row r="102">
      <c r="A102" s="4" t="n"/>
      <c r="B102" s="4" t="n"/>
      <c r="C102" s="5" t="n"/>
      <c r="D102" s="5" t="n"/>
      <c r="E102" s="4" t="n"/>
      <c r="F102" s="4" t="n"/>
      <c r="G102" s="40" t="n"/>
      <c r="H102" s="41" t="n"/>
      <c r="I102" s="8" t="n"/>
      <c r="J102" s="8" t="n"/>
      <c r="K102" s="41" t="n"/>
      <c r="L102" s="42">
        <f>IF(G102="","",IFERROR(G102*(I102+J102)/12,0))</f>
        <v/>
      </c>
      <c r="M102" s="40" t="n"/>
      <c r="N102" s="40" t="n"/>
      <c r="O102" s="42">
        <f>IF(G102="","",G102*I102)</f>
        <v/>
      </c>
      <c r="P102" s="42">
        <f>IF(G102="","",MAX(0,Q102-O102))</f>
        <v/>
      </c>
      <c r="Q102" s="42">
        <f>IF(G102="","",L102*12+M102)</f>
        <v/>
      </c>
      <c r="R102" s="40" t="n"/>
      <c r="S102" s="10">
        <f>IF(G102="","",IFERROR(G102/R102,0))</f>
        <v/>
      </c>
      <c r="T102" s="11">
        <f>IF(OR(G102="",K102=""),"",IF(K102&lt;TODAY(),"Zinsbindung prüfen",IF(N102&gt;0,"Aktiv","Abgeschlossen")))</f>
        <v/>
      </c>
      <c r="U102" s="5" t="n"/>
    </row>
    <row r="103">
      <c r="A103" s="4" t="n"/>
      <c r="B103" s="4" t="n"/>
      <c r="C103" s="5" t="n"/>
      <c r="D103" s="5" t="n"/>
      <c r="E103" s="4" t="n"/>
      <c r="F103" s="4" t="n"/>
      <c r="G103" s="40" t="n"/>
      <c r="H103" s="41" t="n"/>
      <c r="I103" s="8" t="n"/>
      <c r="J103" s="8" t="n"/>
      <c r="K103" s="41" t="n"/>
      <c r="L103" s="42">
        <f>IF(G103="","",IFERROR(G103*(I103+J103)/12,0))</f>
        <v/>
      </c>
      <c r="M103" s="40" t="n"/>
      <c r="N103" s="40" t="n"/>
      <c r="O103" s="42">
        <f>IF(G103="","",G103*I103)</f>
        <v/>
      </c>
      <c r="P103" s="42">
        <f>IF(G103="","",MAX(0,Q103-O103))</f>
        <v/>
      </c>
      <c r="Q103" s="42">
        <f>IF(G103="","",L103*12+M103)</f>
        <v/>
      </c>
      <c r="R103" s="40" t="n"/>
      <c r="S103" s="10">
        <f>IF(G103="","",IFERROR(G103/R103,0))</f>
        <v/>
      </c>
      <c r="T103" s="11">
        <f>IF(OR(G103="",K103=""),"",IF(K103&lt;TODAY(),"Zinsbindung prüfen",IF(N103&gt;0,"Aktiv","Abgeschlossen")))</f>
        <v/>
      </c>
      <c r="U103" s="5" t="n"/>
    </row>
    <row r="104">
      <c r="A104" s="4" t="n"/>
      <c r="B104" s="4" t="n"/>
      <c r="C104" s="5" t="n"/>
      <c r="D104" s="5" t="n"/>
      <c r="E104" s="4" t="n"/>
      <c r="F104" s="4" t="n"/>
      <c r="G104" s="40" t="n"/>
      <c r="H104" s="41" t="n"/>
      <c r="I104" s="8" t="n"/>
      <c r="J104" s="8" t="n"/>
      <c r="K104" s="41" t="n"/>
      <c r="L104" s="42">
        <f>IF(G104="","",IFERROR(G104*(I104+J104)/12,0))</f>
        <v/>
      </c>
      <c r="M104" s="40" t="n"/>
      <c r="N104" s="40" t="n"/>
      <c r="O104" s="42">
        <f>IF(G104="","",G104*I104)</f>
        <v/>
      </c>
      <c r="P104" s="42">
        <f>IF(G104="","",MAX(0,Q104-O104))</f>
        <v/>
      </c>
      <c r="Q104" s="42">
        <f>IF(G104="","",L104*12+M104)</f>
        <v/>
      </c>
      <c r="R104" s="40" t="n"/>
      <c r="S104" s="10">
        <f>IF(G104="","",IFERROR(G104/R104,0))</f>
        <v/>
      </c>
      <c r="T104" s="11">
        <f>IF(OR(G104="",K104=""),"",IF(K104&lt;TODAY(),"Zinsbindung prüfen",IF(N104&gt;0,"Aktiv","Abgeschlossen")))</f>
        <v/>
      </c>
      <c r="U104" s="5" t="n"/>
    </row>
    <row r="105">
      <c r="A105" s="4" t="n"/>
      <c r="B105" s="4" t="n"/>
      <c r="C105" s="5" t="n"/>
      <c r="D105" s="5" t="n"/>
      <c r="E105" s="4" t="n"/>
      <c r="F105" s="4" t="n"/>
      <c r="G105" s="40" t="n"/>
      <c r="H105" s="41" t="n"/>
      <c r="I105" s="8" t="n"/>
      <c r="J105" s="8" t="n"/>
      <c r="K105" s="41" t="n"/>
      <c r="L105" s="42">
        <f>IF(G105="","",IFERROR(G105*(I105+J105)/12,0))</f>
        <v/>
      </c>
      <c r="M105" s="40" t="n"/>
      <c r="N105" s="40" t="n"/>
      <c r="O105" s="42">
        <f>IF(G105="","",G105*I105)</f>
        <v/>
      </c>
      <c r="P105" s="42">
        <f>IF(G105="","",MAX(0,Q105-O105))</f>
        <v/>
      </c>
      <c r="Q105" s="42">
        <f>IF(G105="","",L105*12+M105)</f>
        <v/>
      </c>
      <c r="R105" s="40" t="n"/>
      <c r="S105" s="10">
        <f>IF(G105="","",IFERROR(G105/R105,0))</f>
        <v/>
      </c>
      <c r="T105" s="11">
        <f>IF(OR(G105="",K105=""),"",IF(K105&lt;TODAY(),"Zinsbindung prüfen",IF(N105&gt;0,"Aktiv","Abgeschlossen")))</f>
        <v/>
      </c>
      <c r="U105" s="5" t="n"/>
    </row>
  </sheetData>
  <autoFilter ref="A4:U105"/>
  <mergeCells count="1">
    <mergeCell ref="A1:U1"/>
  </mergeCells>
  <conditionalFormatting sqref="T5:T105">
    <cfRule type="expression" priority="1" dxfId="0">
      <formula>$T5="Zinsbindung prüfen"</formula>
    </cfRule>
    <cfRule type="expression" priority="2" dxfId="1">
      <formula>$T5="Aktiv"</formula>
    </cfRule>
  </conditionalFormatting>
  <conditionalFormatting sqref="A5:A105">
    <cfRule type="expression" priority="3" dxfId="0">
      <formula>AND($A5&lt;&gt;"",COUNTIF($A$5:$A$105,$A5)&gt;1)</formula>
    </cfRule>
  </conditionalFormatting>
  <conditionalFormatting sqref="S5:S105">
    <cfRule type="expression" priority="4" dxfId="0">
      <formula>$S5&gt;0.80</formula>
    </cfRule>
  </conditionalFormatting>
  <dataValidations count="3">
    <dataValidation sqref="F5:F105" showErrorMessage="1" showInputMessage="1" allowBlank="1" type="list">
      <formula1>"Annuitätendarlehen,Variables Darlehen,Forward-Darlehen"</formula1>
    </dataValidation>
    <dataValidation sqref="I5:J105" showErrorMessage="1" showInputMessage="1" allowBlank="1" type="decimal" operator="between">
      <formula1>0</formula1>
      <formula2>0.20</formula2>
    </dataValidation>
    <dataValidation sqref="G5:G105 M5:N105 R5:R105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pane ySplit="14" topLeftCell="A15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21" customWidth="1" min="3" max="3"/>
    <col width="16" customWidth="1" min="4" max="4"/>
    <col width="21" customWidth="1" min="5" max="5"/>
    <col width="19" customWidth="1" min="6" max="6"/>
    <col width="19" customWidth="1" min="7" max="7"/>
    <col width="17" customWidth="1" min="8" max="8"/>
    <col width="20" customWidth="1" min="9" max="9"/>
    <col width="18" customWidth="1" min="10" max="10"/>
    <col width="15" customWidth="1" min="11" max="11"/>
  </cols>
  <sheetData>
    <row r="1" ht="28" customHeight="1">
      <c r="A1" s="1" t="inlineStr">
        <is>
          <t>Dynamischer Jahres-Tilgungsplan</t>
        </is>
      </c>
    </row>
    <row r="2">
      <c r="A2" s="2" t="inlineStr">
        <is>
          <t>Wählen Sie eine Darlehens-ID aus. Der Plan berechnet sich für die angegebene Laufzeit auf Jahresbasis.</t>
        </is>
      </c>
    </row>
    <row r="3">
      <c r="A3" s="12" t="inlineStr">
        <is>
          <t>Auswahlbereich</t>
        </is>
      </c>
      <c r="B3" s="13" t="n"/>
      <c r="D3" s="12" t="inlineStr">
        <is>
          <t>Kennzahlen Tilgungsplan</t>
        </is>
      </c>
      <c r="E3" s="13" t="n"/>
    </row>
    <row r="4">
      <c r="A4" s="14" t="inlineStr">
        <is>
          <t>Darlehens-ID</t>
        </is>
      </c>
      <c r="B4" s="4" t="inlineStr">
        <is>
          <t>DL-001</t>
        </is>
      </c>
      <c r="D4" s="14" t="inlineStr">
        <is>
          <t>Gesamtzinsen (€)</t>
        </is>
      </c>
      <c r="E4" s="43">
        <f>SUM($D$15:$D$114)</f>
        <v/>
      </c>
    </row>
    <row r="5">
      <c r="A5" s="14" t="inlineStr">
        <is>
          <t>Objekt</t>
        </is>
      </c>
      <c r="B5" s="16">
        <f>IFERROR(VLOOKUP($B$4,'Darlehensübersicht'!$A$5:$U$105,2,FALSE),"")</f>
        <v/>
      </c>
      <c r="D5" s="14" t="inlineStr">
        <is>
          <t>Gesamttilgung (€)</t>
        </is>
      </c>
      <c r="E5" s="43">
        <f>SUM($G$15:$G$114)</f>
        <v/>
      </c>
    </row>
    <row r="6">
      <c r="A6" s="14" t="inlineStr">
        <is>
          <t>Darlehensbetrag (€)</t>
        </is>
      </c>
      <c r="B6" s="42">
        <f>IFERROR(VLOOKUP($B$4,'Darlehensübersicht'!$A$5:$U$105,7,FALSE),0)</f>
        <v/>
      </c>
      <c r="D6" s="14" t="inlineStr">
        <is>
          <t>Durchschnittliche Tilgungsquote</t>
        </is>
      </c>
      <c r="E6" s="17">
        <f>IFERROR(AVERAGE($J$15:$J$114),0)</f>
        <v/>
      </c>
    </row>
    <row r="7">
      <c r="A7" s="14" t="inlineStr">
        <is>
          <t>Sollzins p. a. (%)</t>
        </is>
      </c>
      <c r="B7" s="10">
        <f>IFERROR(VLOOKUP($B$4,'Darlehensübersicht'!$A$5:$U$105,9,FALSE),0)</f>
        <v/>
      </c>
      <c r="D7" s="14" t="inlineStr">
        <is>
          <t>Anzahl aktiver Jahre</t>
        </is>
      </c>
      <c r="E7" s="18">
        <f>COUNTIF($K$15:$K$114,"Offen")</f>
        <v/>
      </c>
    </row>
    <row r="8">
      <c r="A8" s="14" t="inlineStr">
        <is>
          <t>Anfängliche Tilgung p. a. (%)</t>
        </is>
      </c>
      <c r="B8" s="10">
        <f>IFERROR(VLOOKUP($B$4,'Darlehensübersicht'!$A$5:$U$105,10,FALSE),0)</f>
        <v/>
      </c>
    </row>
    <row r="9">
      <c r="A9" s="14" t="inlineStr">
        <is>
          <t>Sondertilgung p. a. (€)</t>
        </is>
      </c>
      <c r="B9" s="42">
        <f>IFERROR(VLOOKUP($B$4,'Darlehensübersicht'!$A$5:$U$105,13,FALSE),0)</f>
        <v/>
      </c>
    </row>
    <row r="10">
      <c r="A10" s="14" t="inlineStr">
        <is>
          <t>Startjahr</t>
        </is>
      </c>
      <c r="B10" s="19">
        <f>IFERROR(YEAR(VLOOKUP($B$4,'Darlehensübersicht'!$A$5:$U$105,8,FALSE)),0)</f>
        <v/>
      </c>
    </row>
    <row r="11">
      <c r="A11" s="14" t="inlineStr">
        <is>
          <t>Laufzeit in Jahren</t>
        </is>
      </c>
      <c r="B11" s="20" t="n">
        <v>30</v>
      </c>
    </row>
    <row r="12"/>
    <row r="13"/>
    <row r="14" ht="32" customHeight="1">
      <c r="A14" s="3" t="inlineStr">
        <is>
          <t>Jahr</t>
        </is>
      </c>
      <c r="B14" s="3" t="inlineStr">
        <is>
          <t>Kalenderjahr</t>
        </is>
      </c>
      <c r="C14" s="3" t="inlineStr">
        <is>
          <t>Restschuld Beginn (€)</t>
        </is>
      </c>
      <c r="D14" s="3" t="inlineStr">
        <is>
          <t>Zinsen (€)</t>
        </is>
      </c>
      <c r="E14" s="3" t="inlineStr">
        <is>
          <t>Reguläre Tilgung (€)</t>
        </is>
      </c>
      <c r="F14" s="3" t="inlineStr">
        <is>
          <t>Sondertilgung (€)</t>
        </is>
      </c>
      <c r="G14" s="3" t="inlineStr">
        <is>
          <t>Gesamt-Tilgung (€)</t>
        </is>
      </c>
      <c r="H14" s="3" t="inlineStr">
        <is>
          <t>Annuität (€)</t>
        </is>
      </c>
      <c r="I14" s="3" t="inlineStr">
        <is>
          <t>Restschuld Ende (€)</t>
        </is>
      </c>
      <c r="J14" s="3" t="inlineStr">
        <is>
          <t>Tilgungsquote (%)</t>
        </is>
      </c>
      <c r="K14" s="3" t="inlineStr">
        <is>
          <t>Status</t>
        </is>
      </c>
    </row>
    <row r="15">
      <c r="A15" s="21">
        <f>IF(OR($B$4="",$B$11="",ROW()-14&gt;$B$11),"",ROW()-14)</f>
        <v/>
      </c>
      <c r="B15" s="21">
        <f>IF(A15="","",$B$10+A15-1)</f>
        <v/>
      </c>
      <c r="C15" s="44">
        <f>IF(A15="","",IF(A15=1,$B$6,I14))</f>
        <v/>
      </c>
      <c r="D15" s="44">
        <f>IF(A15="","",C15*$B$7)</f>
        <v/>
      </c>
      <c r="E15" s="44">
        <f>IF(A15="","",MIN(C15,MAX(0,$B$6*$B$8)))</f>
        <v/>
      </c>
      <c r="F15" s="44">
        <f>IF(A15="","",MIN(MAX(0,C15-E15),$B$9))</f>
        <v/>
      </c>
      <c r="G15" s="44">
        <f>IF(A15="","",MIN(C15,E15+F15))</f>
        <v/>
      </c>
      <c r="H15" s="44">
        <f>IF(A15="","",D15+E15)</f>
        <v/>
      </c>
      <c r="I15" s="44">
        <f>IF(A15="","",MAX(0,C15-G15))</f>
        <v/>
      </c>
      <c r="J15" s="23">
        <f>IF(A15="","",IFERROR(G15/C15,0))</f>
        <v/>
      </c>
      <c r="K15" s="24">
        <f>IF(A15="","",IF(I15=0,"Getilgt","Offen"))</f>
        <v/>
      </c>
    </row>
    <row r="16">
      <c r="A16" s="25">
        <f>IF(OR($B$4="",$B$11="",ROW()-14&gt;$B$11),"",ROW()-14)</f>
        <v/>
      </c>
      <c r="B16" s="25">
        <f>IF(A16="","",$B$10+A16-1)</f>
        <v/>
      </c>
      <c r="C16" s="45">
        <f>IF(A16="","",IF(A16=1,$B$6,I15))</f>
        <v/>
      </c>
      <c r="D16" s="45">
        <f>IF(A16="","",C16*$B$7)</f>
        <v/>
      </c>
      <c r="E16" s="45">
        <f>IF(A16="","",MIN(C16,MAX(0,$B$6*$B$8)))</f>
        <v/>
      </c>
      <c r="F16" s="45">
        <f>IF(A16="","",MIN(MAX(0,C16-E16),$B$9))</f>
        <v/>
      </c>
      <c r="G16" s="45">
        <f>IF(A16="","",MIN(C16,E16+F16))</f>
        <v/>
      </c>
      <c r="H16" s="45">
        <f>IF(A16="","",D16+E16)</f>
        <v/>
      </c>
      <c r="I16" s="45">
        <f>IF(A16="","",MAX(0,C16-G16))</f>
        <v/>
      </c>
      <c r="J16" s="27">
        <f>IF(A16="","",IFERROR(G16/C16,0))</f>
        <v/>
      </c>
      <c r="K16" s="28">
        <f>IF(A16="","",IF(I16=0,"Getilgt","Offen"))</f>
        <v/>
      </c>
    </row>
    <row r="17">
      <c r="A17" s="21">
        <f>IF(OR($B$4="",$B$11="",ROW()-14&gt;$B$11),"",ROW()-14)</f>
        <v/>
      </c>
      <c r="B17" s="21">
        <f>IF(A17="","",$B$10+A17-1)</f>
        <v/>
      </c>
      <c r="C17" s="44">
        <f>IF(A17="","",IF(A17=1,$B$6,I16))</f>
        <v/>
      </c>
      <c r="D17" s="44">
        <f>IF(A17="","",C17*$B$7)</f>
        <v/>
      </c>
      <c r="E17" s="44">
        <f>IF(A17="","",MIN(C17,MAX(0,$B$6*$B$8)))</f>
        <v/>
      </c>
      <c r="F17" s="44">
        <f>IF(A17="","",MIN(MAX(0,C17-E17),$B$9))</f>
        <v/>
      </c>
      <c r="G17" s="44">
        <f>IF(A17="","",MIN(C17,E17+F17))</f>
        <v/>
      </c>
      <c r="H17" s="44">
        <f>IF(A17="","",D17+E17)</f>
        <v/>
      </c>
      <c r="I17" s="44">
        <f>IF(A17="","",MAX(0,C17-G17))</f>
        <v/>
      </c>
      <c r="J17" s="23">
        <f>IF(A17="","",IFERROR(G17/C17,0))</f>
        <v/>
      </c>
      <c r="K17" s="24">
        <f>IF(A17="","",IF(I17=0,"Getilgt","Offen"))</f>
        <v/>
      </c>
    </row>
    <row r="18">
      <c r="A18" s="25">
        <f>IF(OR($B$4="",$B$11="",ROW()-14&gt;$B$11),"",ROW()-14)</f>
        <v/>
      </c>
      <c r="B18" s="25">
        <f>IF(A18="","",$B$10+A18-1)</f>
        <v/>
      </c>
      <c r="C18" s="45">
        <f>IF(A18="","",IF(A18=1,$B$6,I17))</f>
        <v/>
      </c>
      <c r="D18" s="45">
        <f>IF(A18="","",C18*$B$7)</f>
        <v/>
      </c>
      <c r="E18" s="45">
        <f>IF(A18="","",MIN(C18,MAX(0,$B$6*$B$8)))</f>
        <v/>
      </c>
      <c r="F18" s="45">
        <f>IF(A18="","",MIN(MAX(0,C18-E18),$B$9))</f>
        <v/>
      </c>
      <c r="G18" s="45">
        <f>IF(A18="","",MIN(C18,E18+F18))</f>
        <v/>
      </c>
      <c r="H18" s="45">
        <f>IF(A18="","",D18+E18)</f>
        <v/>
      </c>
      <c r="I18" s="45">
        <f>IF(A18="","",MAX(0,C18-G18))</f>
        <v/>
      </c>
      <c r="J18" s="27">
        <f>IF(A18="","",IFERROR(G18/C18,0))</f>
        <v/>
      </c>
      <c r="K18" s="28">
        <f>IF(A18="","",IF(I18=0,"Getilgt","Offen"))</f>
        <v/>
      </c>
    </row>
    <row r="19">
      <c r="A19" s="21">
        <f>IF(OR($B$4="",$B$11="",ROW()-14&gt;$B$11),"",ROW()-14)</f>
        <v/>
      </c>
      <c r="B19" s="21">
        <f>IF(A19="","",$B$10+A19-1)</f>
        <v/>
      </c>
      <c r="C19" s="44">
        <f>IF(A19="","",IF(A19=1,$B$6,I18))</f>
        <v/>
      </c>
      <c r="D19" s="44">
        <f>IF(A19="","",C19*$B$7)</f>
        <v/>
      </c>
      <c r="E19" s="44">
        <f>IF(A19="","",MIN(C19,MAX(0,$B$6*$B$8)))</f>
        <v/>
      </c>
      <c r="F19" s="44">
        <f>IF(A19="","",MIN(MAX(0,C19-E19),$B$9))</f>
        <v/>
      </c>
      <c r="G19" s="44">
        <f>IF(A19="","",MIN(C19,E19+F19))</f>
        <v/>
      </c>
      <c r="H19" s="44">
        <f>IF(A19="","",D19+E19)</f>
        <v/>
      </c>
      <c r="I19" s="44">
        <f>IF(A19="","",MAX(0,C19-G19))</f>
        <v/>
      </c>
      <c r="J19" s="23">
        <f>IF(A19="","",IFERROR(G19/C19,0))</f>
        <v/>
      </c>
      <c r="K19" s="24">
        <f>IF(A19="","",IF(I19=0,"Getilgt","Offen"))</f>
        <v/>
      </c>
    </row>
    <row r="20">
      <c r="A20" s="25">
        <f>IF(OR($B$4="",$B$11="",ROW()-14&gt;$B$11),"",ROW()-14)</f>
        <v/>
      </c>
      <c r="B20" s="25">
        <f>IF(A20="","",$B$10+A20-1)</f>
        <v/>
      </c>
      <c r="C20" s="45">
        <f>IF(A20="","",IF(A20=1,$B$6,I19))</f>
        <v/>
      </c>
      <c r="D20" s="45">
        <f>IF(A20="","",C20*$B$7)</f>
        <v/>
      </c>
      <c r="E20" s="45">
        <f>IF(A20="","",MIN(C20,MAX(0,$B$6*$B$8)))</f>
        <v/>
      </c>
      <c r="F20" s="45">
        <f>IF(A20="","",MIN(MAX(0,C20-E20),$B$9))</f>
        <v/>
      </c>
      <c r="G20" s="45">
        <f>IF(A20="","",MIN(C20,E20+F20))</f>
        <v/>
      </c>
      <c r="H20" s="45">
        <f>IF(A20="","",D20+E20)</f>
        <v/>
      </c>
      <c r="I20" s="45">
        <f>IF(A20="","",MAX(0,C20-G20))</f>
        <v/>
      </c>
      <c r="J20" s="27">
        <f>IF(A20="","",IFERROR(G20/C20,0))</f>
        <v/>
      </c>
      <c r="K20" s="28">
        <f>IF(A20="","",IF(I20=0,"Getilgt","Offen"))</f>
        <v/>
      </c>
    </row>
    <row r="21">
      <c r="A21" s="21">
        <f>IF(OR($B$4="",$B$11="",ROW()-14&gt;$B$11),"",ROW()-14)</f>
        <v/>
      </c>
      <c r="B21" s="21">
        <f>IF(A21="","",$B$10+A21-1)</f>
        <v/>
      </c>
      <c r="C21" s="44">
        <f>IF(A21="","",IF(A21=1,$B$6,I20))</f>
        <v/>
      </c>
      <c r="D21" s="44">
        <f>IF(A21="","",C21*$B$7)</f>
        <v/>
      </c>
      <c r="E21" s="44">
        <f>IF(A21="","",MIN(C21,MAX(0,$B$6*$B$8)))</f>
        <v/>
      </c>
      <c r="F21" s="44">
        <f>IF(A21="","",MIN(MAX(0,C21-E21),$B$9))</f>
        <v/>
      </c>
      <c r="G21" s="44">
        <f>IF(A21="","",MIN(C21,E21+F21))</f>
        <v/>
      </c>
      <c r="H21" s="44">
        <f>IF(A21="","",D21+E21)</f>
        <v/>
      </c>
      <c r="I21" s="44">
        <f>IF(A21="","",MAX(0,C21-G21))</f>
        <v/>
      </c>
      <c r="J21" s="23">
        <f>IF(A21="","",IFERROR(G21/C21,0))</f>
        <v/>
      </c>
      <c r="K21" s="24">
        <f>IF(A21="","",IF(I21=0,"Getilgt","Offen"))</f>
        <v/>
      </c>
    </row>
    <row r="22">
      <c r="A22" s="25">
        <f>IF(OR($B$4="",$B$11="",ROW()-14&gt;$B$11),"",ROW()-14)</f>
        <v/>
      </c>
      <c r="B22" s="25">
        <f>IF(A22="","",$B$10+A22-1)</f>
        <v/>
      </c>
      <c r="C22" s="45">
        <f>IF(A22="","",IF(A22=1,$B$6,I21))</f>
        <v/>
      </c>
      <c r="D22" s="45">
        <f>IF(A22="","",C22*$B$7)</f>
        <v/>
      </c>
      <c r="E22" s="45">
        <f>IF(A22="","",MIN(C22,MAX(0,$B$6*$B$8)))</f>
        <v/>
      </c>
      <c r="F22" s="45">
        <f>IF(A22="","",MIN(MAX(0,C22-E22),$B$9))</f>
        <v/>
      </c>
      <c r="G22" s="45">
        <f>IF(A22="","",MIN(C22,E22+F22))</f>
        <v/>
      </c>
      <c r="H22" s="45">
        <f>IF(A22="","",D22+E22)</f>
        <v/>
      </c>
      <c r="I22" s="45">
        <f>IF(A22="","",MAX(0,C22-G22))</f>
        <v/>
      </c>
      <c r="J22" s="27">
        <f>IF(A22="","",IFERROR(G22/C22,0))</f>
        <v/>
      </c>
      <c r="K22" s="28">
        <f>IF(A22="","",IF(I22=0,"Getilgt","Offen"))</f>
        <v/>
      </c>
    </row>
    <row r="23">
      <c r="A23" s="21">
        <f>IF(OR($B$4="",$B$11="",ROW()-14&gt;$B$11),"",ROW()-14)</f>
        <v/>
      </c>
      <c r="B23" s="21">
        <f>IF(A23="","",$B$10+A23-1)</f>
        <v/>
      </c>
      <c r="C23" s="44">
        <f>IF(A23="","",IF(A23=1,$B$6,I22))</f>
        <v/>
      </c>
      <c r="D23" s="44">
        <f>IF(A23="","",C23*$B$7)</f>
        <v/>
      </c>
      <c r="E23" s="44">
        <f>IF(A23="","",MIN(C23,MAX(0,$B$6*$B$8)))</f>
        <v/>
      </c>
      <c r="F23" s="44">
        <f>IF(A23="","",MIN(MAX(0,C23-E23),$B$9))</f>
        <v/>
      </c>
      <c r="G23" s="44">
        <f>IF(A23="","",MIN(C23,E23+F23))</f>
        <v/>
      </c>
      <c r="H23" s="44">
        <f>IF(A23="","",D23+E23)</f>
        <v/>
      </c>
      <c r="I23" s="44">
        <f>IF(A23="","",MAX(0,C23-G23))</f>
        <v/>
      </c>
      <c r="J23" s="23">
        <f>IF(A23="","",IFERROR(G23/C23,0))</f>
        <v/>
      </c>
      <c r="K23" s="24">
        <f>IF(A23="","",IF(I23=0,"Getilgt","Offen"))</f>
        <v/>
      </c>
    </row>
    <row r="24">
      <c r="A24" s="25">
        <f>IF(OR($B$4="",$B$11="",ROW()-14&gt;$B$11),"",ROW()-14)</f>
        <v/>
      </c>
      <c r="B24" s="25">
        <f>IF(A24="","",$B$10+A24-1)</f>
        <v/>
      </c>
      <c r="C24" s="45">
        <f>IF(A24="","",IF(A24=1,$B$6,I23))</f>
        <v/>
      </c>
      <c r="D24" s="45">
        <f>IF(A24="","",C24*$B$7)</f>
        <v/>
      </c>
      <c r="E24" s="45">
        <f>IF(A24="","",MIN(C24,MAX(0,$B$6*$B$8)))</f>
        <v/>
      </c>
      <c r="F24" s="45">
        <f>IF(A24="","",MIN(MAX(0,C24-E24),$B$9))</f>
        <v/>
      </c>
      <c r="G24" s="45">
        <f>IF(A24="","",MIN(C24,E24+F24))</f>
        <v/>
      </c>
      <c r="H24" s="45">
        <f>IF(A24="","",D24+E24)</f>
        <v/>
      </c>
      <c r="I24" s="45">
        <f>IF(A24="","",MAX(0,C24-G24))</f>
        <v/>
      </c>
      <c r="J24" s="27">
        <f>IF(A24="","",IFERROR(G24/C24,0))</f>
        <v/>
      </c>
      <c r="K24" s="28">
        <f>IF(A24="","",IF(I24=0,"Getilgt","Offen"))</f>
        <v/>
      </c>
    </row>
    <row r="25">
      <c r="A25" s="21">
        <f>IF(OR($B$4="",$B$11="",ROW()-14&gt;$B$11),"",ROW()-14)</f>
        <v/>
      </c>
      <c r="B25" s="21">
        <f>IF(A25="","",$B$10+A25-1)</f>
        <v/>
      </c>
      <c r="C25" s="44">
        <f>IF(A25="","",IF(A25=1,$B$6,I24))</f>
        <v/>
      </c>
      <c r="D25" s="44">
        <f>IF(A25="","",C25*$B$7)</f>
        <v/>
      </c>
      <c r="E25" s="44">
        <f>IF(A25="","",MIN(C25,MAX(0,$B$6*$B$8)))</f>
        <v/>
      </c>
      <c r="F25" s="44">
        <f>IF(A25="","",MIN(MAX(0,C25-E25),$B$9))</f>
        <v/>
      </c>
      <c r="G25" s="44">
        <f>IF(A25="","",MIN(C25,E25+F25))</f>
        <v/>
      </c>
      <c r="H25" s="44">
        <f>IF(A25="","",D25+E25)</f>
        <v/>
      </c>
      <c r="I25" s="44">
        <f>IF(A25="","",MAX(0,C25-G25))</f>
        <v/>
      </c>
      <c r="J25" s="23">
        <f>IF(A25="","",IFERROR(G25/C25,0))</f>
        <v/>
      </c>
      <c r="K25" s="24">
        <f>IF(A25="","",IF(I25=0,"Getilgt","Offen"))</f>
        <v/>
      </c>
    </row>
    <row r="26">
      <c r="A26" s="25">
        <f>IF(OR($B$4="",$B$11="",ROW()-14&gt;$B$11),"",ROW()-14)</f>
        <v/>
      </c>
      <c r="B26" s="25">
        <f>IF(A26="","",$B$10+A26-1)</f>
        <v/>
      </c>
      <c r="C26" s="45">
        <f>IF(A26="","",IF(A26=1,$B$6,I25))</f>
        <v/>
      </c>
      <c r="D26" s="45">
        <f>IF(A26="","",C26*$B$7)</f>
        <v/>
      </c>
      <c r="E26" s="45">
        <f>IF(A26="","",MIN(C26,MAX(0,$B$6*$B$8)))</f>
        <v/>
      </c>
      <c r="F26" s="45">
        <f>IF(A26="","",MIN(MAX(0,C26-E26),$B$9))</f>
        <v/>
      </c>
      <c r="G26" s="45">
        <f>IF(A26="","",MIN(C26,E26+F26))</f>
        <v/>
      </c>
      <c r="H26" s="45">
        <f>IF(A26="","",D26+E26)</f>
        <v/>
      </c>
      <c r="I26" s="45">
        <f>IF(A26="","",MAX(0,C26-G26))</f>
        <v/>
      </c>
      <c r="J26" s="27">
        <f>IF(A26="","",IFERROR(G26/C26,0))</f>
        <v/>
      </c>
      <c r="K26" s="28">
        <f>IF(A26="","",IF(I26=0,"Getilgt","Offen"))</f>
        <v/>
      </c>
    </row>
    <row r="27">
      <c r="A27" s="21">
        <f>IF(OR($B$4="",$B$11="",ROW()-14&gt;$B$11),"",ROW()-14)</f>
        <v/>
      </c>
      <c r="B27" s="21">
        <f>IF(A27="","",$B$10+A27-1)</f>
        <v/>
      </c>
      <c r="C27" s="44">
        <f>IF(A27="","",IF(A27=1,$B$6,I26))</f>
        <v/>
      </c>
      <c r="D27" s="44">
        <f>IF(A27="","",C27*$B$7)</f>
        <v/>
      </c>
      <c r="E27" s="44">
        <f>IF(A27="","",MIN(C27,MAX(0,$B$6*$B$8)))</f>
        <v/>
      </c>
      <c r="F27" s="44">
        <f>IF(A27="","",MIN(MAX(0,C27-E27),$B$9))</f>
        <v/>
      </c>
      <c r="G27" s="44">
        <f>IF(A27="","",MIN(C27,E27+F27))</f>
        <v/>
      </c>
      <c r="H27" s="44">
        <f>IF(A27="","",D27+E27)</f>
        <v/>
      </c>
      <c r="I27" s="44">
        <f>IF(A27="","",MAX(0,C27-G27))</f>
        <v/>
      </c>
      <c r="J27" s="23">
        <f>IF(A27="","",IFERROR(G27/C27,0))</f>
        <v/>
      </c>
      <c r="K27" s="24">
        <f>IF(A27="","",IF(I27=0,"Getilgt","Offen"))</f>
        <v/>
      </c>
    </row>
    <row r="28">
      <c r="A28" s="25">
        <f>IF(OR($B$4="",$B$11="",ROW()-14&gt;$B$11),"",ROW()-14)</f>
        <v/>
      </c>
      <c r="B28" s="25">
        <f>IF(A28="","",$B$10+A28-1)</f>
        <v/>
      </c>
      <c r="C28" s="45">
        <f>IF(A28="","",IF(A28=1,$B$6,I27))</f>
        <v/>
      </c>
      <c r="D28" s="45">
        <f>IF(A28="","",C28*$B$7)</f>
        <v/>
      </c>
      <c r="E28" s="45">
        <f>IF(A28="","",MIN(C28,MAX(0,$B$6*$B$8)))</f>
        <v/>
      </c>
      <c r="F28" s="45">
        <f>IF(A28="","",MIN(MAX(0,C28-E28),$B$9))</f>
        <v/>
      </c>
      <c r="G28" s="45">
        <f>IF(A28="","",MIN(C28,E28+F28))</f>
        <v/>
      </c>
      <c r="H28" s="45">
        <f>IF(A28="","",D28+E28)</f>
        <v/>
      </c>
      <c r="I28" s="45">
        <f>IF(A28="","",MAX(0,C28-G28))</f>
        <v/>
      </c>
      <c r="J28" s="27">
        <f>IF(A28="","",IFERROR(G28/C28,0))</f>
        <v/>
      </c>
      <c r="K28" s="28">
        <f>IF(A28="","",IF(I28=0,"Getilgt","Offen"))</f>
        <v/>
      </c>
    </row>
    <row r="29">
      <c r="A29" s="21">
        <f>IF(OR($B$4="",$B$11="",ROW()-14&gt;$B$11),"",ROW()-14)</f>
        <v/>
      </c>
      <c r="B29" s="21">
        <f>IF(A29="","",$B$10+A29-1)</f>
        <v/>
      </c>
      <c r="C29" s="44">
        <f>IF(A29="","",IF(A29=1,$B$6,I28))</f>
        <v/>
      </c>
      <c r="D29" s="44">
        <f>IF(A29="","",C29*$B$7)</f>
        <v/>
      </c>
      <c r="E29" s="44">
        <f>IF(A29="","",MIN(C29,MAX(0,$B$6*$B$8)))</f>
        <v/>
      </c>
      <c r="F29" s="44">
        <f>IF(A29="","",MIN(MAX(0,C29-E29),$B$9))</f>
        <v/>
      </c>
      <c r="G29" s="44">
        <f>IF(A29="","",MIN(C29,E29+F29))</f>
        <v/>
      </c>
      <c r="H29" s="44">
        <f>IF(A29="","",D29+E29)</f>
        <v/>
      </c>
      <c r="I29" s="44">
        <f>IF(A29="","",MAX(0,C29-G29))</f>
        <v/>
      </c>
      <c r="J29" s="23">
        <f>IF(A29="","",IFERROR(G29/C29,0))</f>
        <v/>
      </c>
      <c r="K29" s="24">
        <f>IF(A29="","",IF(I29=0,"Getilgt","Offen"))</f>
        <v/>
      </c>
    </row>
    <row r="30">
      <c r="A30" s="25">
        <f>IF(OR($B$4="",$B$11="",ROW()-14&gt;$B$11),"",ROW()-14)</f>
        <v/>
      </c>
      <c r="B30" s="25">
        <f>IF(A30="","",$B$10+A30-1)</f>
        <v/>
      </c>
      <c r="C30" s="45">
        <f>IF(A30="","",IF(A30=1,$B$6,I29))</f>
        <v/>
      </c>
      <c r="D30" s="45">
        <f>IF(A30="","",C30*$B$7)</f>
        <v/>
      </c>
      <c r="E30" s="45">
        <f>IF(A30="","",MIN(C30,MAX(0,$B$6*$B$8)))</f>
        <v/>
      </c>
      <c r="F30" s="45">
        <f>IF(A30="","",MIN(MAX(0,C30-E30),$B$9))</f>
        <v/>
      </c>
      <c r="G30" s="45">
        <f>IF(A30="","",MIN(C30,E30+F30))</f>
        <v/>
      </c>
      <c r="H30" s="45">
        <f>IF(A30="","",D30+E30)</f>
        <v/>
      </c>
      <c r="I30" s="45">
        <f>IF(A30="","",MAX(0,C30-G30))</f>
        <v/>
      </c>
      <c r="J30" s="27">
        <f>IF(A30="","",IFERROR(G30/C30,0))</f>
        <v/>
      </c>
      <c r="K30" s="28">
        <f>IF(A30="","",IF(I30=0,"Getilgt","Offen"))</f>
        <v/>
      </c>
    </row>
    <row r="31">
      <c r="A31" s="21">
        <f>IF(OR($B$4="",$B$11="",ROW()-14&gt;$B$11),"",ROW()-14)</f>
        <v/>
      </c>
      <c r="B31" s="21">
        <f>IF(A31="","",$B$10+A31-1)</f>
        <v/>
      </c>
      <c r="C31" s="44">
        <f>IF(A31="","",IF(A31=1,$B$6,I30))</f>
        <v/>
      </c>
      <c r="D31" s="44">
        <f>IF(A31="","",C31*$B$7)</f>
        <v/>
      </c>
      <c r="E31" s="44">
        <f>IF(A31="","",MIN(C31,MAX(0,$B$6*$B$8)))</f>
        <v/>
      </c>
      <c r="F31" s="44">
        <f>IF(A31="","",MIN(MAX(0,C31-E31),$B$9))</f>
        <v/>
      </c>
      <c r="G31" s="44">
        <f>IF(A31="","",MIN(C31,E31+F31))</f>
        <v/>
      </c>
      <c r="H31" s="44">
        <f>IF(A31="","",D31+E31)</f>
        <v/>
      </c>
      <c r="I31" s="44">
        <f>IF(A31="","",MAX(0,C31-G31))</f>
        <v/>
      </c>
      <c r="J31" s="23">
        <f>IF(A31="","",IFERROR(G31/C31,0))</f>
        <v/>
      </c>
      <c r="K31" s="24">
        <f>IF(A31="","",IF(I31=0,"Getilgt","Offen"))</f>
        <v/>
      </c>
    </row>
    <row r="32">
      <c r="A32" s="25">
        <f>IF(OR($B$4="",$B$11="",ROW()-14&gt;$B$11),"",ROW()-14)</f>
        <v/>
      </c>
      <c r="B32" s="25">
        <f>IF(A32="","",$B$10+A32-1)</f>
        <v/>
      </c>
      <c r="C32" s="45">
        <f>IF(A32="","",IF(A32=1,$B$6,I31))</f>
        <v/>
      </c>
      <c r="D32" s="45">
        <f>IF(A32="","",C32*$B$7)</f>
        <v/>
      </c>
      <c r="E32" s="45">
        <f>IF(A32="","",MIN(C32,MAX(0,$B$6*$B$8)))</f>
        <v/>
      </c>
      <c r="F32" s="45">
        <f>IF(A32="","",MIN(MAX(0,C32-E32),$B$9))</f>
        <v/>
      </c>
      <c r="G32" s="45">
        <f>IF(A32="","",MIN(C32,E32+F32))</f>
        <v/>
      </c>
      <c r="H32" s="45">
        <f>IF(A32="","",D32+E32)</f>
        <v/>
      </c>
      <c r="I32" s="45">
        <f>IF(A32="","",MAX(0,C32-G32))</f>
        <v/>
      </c>
      <c r="J32" s="27">
        <f>IF(A32="","",IFERROR(G32/C32,0))</f>
        <v/>
      </c>
      <c r="K32" s="28">
        <f>IF(A32="","",IF(I32=0,"Getilgt","Offen"))</f>
        <v/>
      </c>
    </row>
    <row r="33">
      <c r="A33" s="21">
        <f>IF(OR($B$4="",$B$11="",ROW()-14&gt;$B$11),"",ROW()-14)</f>
        <v/>
      </c>
      <c r="B33" s="21">
        <f>IF(A33="","",$B$10+A33-1)</f>
        <v/>
      </c>
      <c r="C33" s="44">
        <f>IF(A33="","",IF(A33=1,$B$6,I32))</f>
        <v/>
      </c>
      <c r="D33" s="44">
        <f>IF(A33="","",C33*$B$7)</f>
        <v/>
      </c>
      <c r="E33" s="44">
        <f>IF(A33="","",MIN(C33,MAX(0,$B$6*$B$8)))</f>
        <v/>
      </c>
      <c r="F33" s="44">
        <f>IF(A33="","",MIN(MAX(0,C33-E33),$B$9))</f>
        <v/>
      </c>
      <c r="G33" s="44">
        <f>IF(A33="","",MIN(C33,E33+F33))</f>
        <v/>
      </c>
      <c r="H33" s="44">
        <f>IF(A33="","",D33+E33)</f>
        <v/>
      </c>
      <c r="I33" s="44">
        <f>IF(A33="","",MAX(0,C33-G33))</f>
        <v/>
      </c>
      <c r="J33" s="23">
        <f>IF(A33="","",IFERROR(G33/C33,0))</f>
        <v/>
      </c>
      <c r="K33" s="24">
        <f>IF(A33="","",IF(I33=0,"Getilgt","Offen"))</f>
        <v/>
      </c>
    </row>
    <row r="34">
      <c r="A34" s="25">
        <f>IF(OR($B$4="",$B$11="",ROW()-14&gt;$B$11),"",ROW()-14)</f>
        <v/>
      </c>
      <c r="B34" s="25">
        <f>IF(A34="","",$B$10+A34-1)</f>
        <v/>
      </c>
      <c r="C34" s="45">
        <f>IF(A34="","",IF(A34=1,$B$6,I33))</f>
        <v/>
      </c>
      <c r="D34" s="45">
        <f>IF(A34="","",C34*$B$7)</f>
        <v/>
      </c>
      <c r="E34" s="45">
        <f>IF(A34="","",MIN(C34,MAX(0,$B$6*$B$8)))</f>
        <v/>
      </c>
      <c r="F34" s="45">
        <f>IF(A34="","",MIN(MAX(0,C34-E34),$B$9))</f>
        <v/>
      </c>
      <c r="G34" s="45">
        <f>IF(A34="","",MIN(C34,E34+F34))</f>
        <v/>
      </c>
      <c r="H34" s="45">
        <f>IF(A34="","",D34+E34)</f>
        <v/>
      </c>
      <c r="I34" s="45">
        <f>IF(A34="","",MAX(0,C34-G34))</f>
        <v/>
      </c>
      <c r="J34" s="27">
        <f>IF(A34="","",IFERROR(G34/C34,0))</f>
        <v/>
      </c>
      <c r="K34" s="28">
        <f>IF(A34="","",IF(I34=0,"Getilgt","Offen"))</f>
        <v/>
      </c>
    </row>
    <row r="35">
      <c r="A35" s="21">
        <f>IF(OR($B$4="",$B$11="",ROW()-14&gt;$B$11),"",ROW()-14)</f>
        <v/>
      </c>
      <c r="B35" s="21">
        <f>IF(A35="","",$B$10+A35-1)</f>
        <v/>
      </c>
      <c r="C35" s="44">
        <f>IF(A35="","",IF(A35=1,$B$6,I34))</f>
        <v/>
      </c>
      <c r="D35" s="44">
        <f>IF(A35="","",C35*$B$7)</f>
        <v/>
      </c>
      <c r="E35" s="44">
        <f>IF(A35="","",MIN(C35,MAX(0,$B$6*$B$8)))</f>
        <v/>
      </c>
      <c r="F35" s="44">
        <f>IF(A35="","",MIN(MAX(0,C35-E35),$B$9))</f>
        <v/>
      </c>
      <c r="G35" s="44">
        <f>IF(A35="","",MIN(C35,E35+F35))</f>
        <v/>
      </c>
      <c r="H35" s="44">
        <f>IF(A35="","",D35+E35)</f>
        <v/>
      </c>
      <c r="I35" s="44">
        <f>IF(A35="","",MAX(0,C35-G35))</f>
        <v/>
      </c>
      <c r="J35" s="23">
        <f>IF(A35="","",IFERROR(G35/C35,0))</f>
        <v/>
      </c>
      <c r="K35" s="24">
        <f>IF(A35="","",IF(I35=0,"Getilgt","Offen"))</f>
        <v/>
      </c>
    </row>
    <row r="36">
      <c r="A36" s="25">
        <f>IF(OR($B$4="",$B$11="",ROW()-14&gt;$B$11),"",ROW()-14)</f>
        <v/>
      </c>
      <c r="B36" s="25">
        <f>IF(A36="","",$B$10+A36-1)</f>
        <v/>
      </c>
      <c r="C36" s="45">
        <f>IF(A36="","",IF(A36=1,$B$6,I35))</f>
        <v/>
      </c>
      <c r="D36" s="45">
        <f>IF(A36="","",C36*$B$7)</f>
        <v/>
      </c>
      <c r="E36" s="45">
        <f>IF(A36="","",MIN(C36,MAX(0,$B$6*$B$8)))</f>
        <v/>
      </c>
      <c r="F36" s="45">
        <f>IF(A36="","",MIN(MAX(0,C36-E36),$B$9))</f>
        <v/>
      </c>
      <c r="G36" s="45">
        <f>IF(A36="","",MIN(C36,E36+F36))</f>
        <v/>
      </c>
      <c r="H36" s="45">
        <f>IF(A36="","",D36+E36)</f>
        <v/>
      </c>
      <c r="I36" s="45">
        <f>IF(A36="","",MAX(0,C36-G36))</f>
        <v/>
      </c>
      <c r="J36" s="27">
        <f>IF(A36="","",IFERROR(G36/C36,0))</f>
        <v/>
      </c>
      <c r="K36" s="28">
        <f>IF(A36="","",IF(I36=0,"Getilgt","Offen"))</f>
        <v/>
      </c>
    </row>
    <row r="37">
      <c r="A37" s="21">
        <f>IF(OR($B$4="",$B$11="",ROW()-14&gt;$B$11),"",ROW()-14)</f>
        <v/>
      </c>
      <c r="B37" s="21">
        <f>IF(A37="","",$B$10+A37-1)</f>
        <v/>
      </c>
      <c r="C37" s="44">
        <f>IF(A37="","",IF(A37=1,$B$6,I36))</f>
        <v/>
      </c>
      <c r="D37" s="44">
        <f>IF(A37="","",C37*$B$7)</f>
        <v/>
      </c>
      <c r="E37" s="44">
        <f>IF(A37="","",MIN(C37,MAX(0,$B$6*$B$8)))</f>
        <v/>
      </c>
      <c r="F37" s="44">
        <f>IF(A37="","",MIN(MAX(0,C37-E37),$B$9))</f>
        <v/>
      </c>
      <c r="G37" s="44">
        <f>IF(A37="","",MIN(C37,E37+F37))</f>
        <v/>
      </c>
      <c r="H37" s="44">
        <f>IF(A37="","",D37+E37)</f>
        <v/>
      </c>
      <c r="I37" s="44">
        <f>IF(A37="","",MAX(0,C37-G37))</f>
        <v/>
      </c>
      <c r="J37" s="23">
        <f>IF(A37="","",IFERROR(G37/C37,0))</f>
        <v/>
      </c>
      <c r="K37" s="24">
        <f>IF(A37="","",IF(I37=0,"Getilgt","Offen"))</f>
        <v/>
      </c>
    </row>
    <row r="38">
      <c r="A38" s="25">
        <f>IF(OR($B$4="",$B$11="",ROW()-14&gt;$B$11),"",ROW()-14)</f>
        <v/>
      </c>
      <c r="B38" s="25">
        <f>IF(A38="","",$B$10+A38-1)</f>
        <v/>
      </c>
      <c r="C38" s="45">
        <f>IF(A38="","",IF(A38=1,$B$6,I37))</f>
        <v/>
      </c>
      <c r="D38" s="45">
        <f>IF(A38="","",C38*$B$7)</f>
        <v/>
      </c>
      <c r="E38" s="45">
        <f>IF(A38="","",MIN(C38,MAX(0,$B$6*$B$8)))</f>
        <v/>
      </c>
      <c r="F38" s="45">
        <f>IF(A38="","",MIN(MAX(0,C38-E38),$B$9))</f>
        <v/>
      </c>
      <c r="G38" s="45">
        <f>IF(A38="","",MIN(C38,E38+F38))</f>
        <v/>
      </c>
      <c r="H38" s="45">
        <f>IF(A38="","",D38+E38)</f>
        <v/>
      </c>
      <c r="I38" s="45">
        <f>IF(A38="","",MAX(0,C38-G38))</f>
        <v/>
      </c>
      <c r="J38" s="27">
        <f>IF(A38="","",IFERROR(G38/C38,0))</f>
        <v/>
      </c>
      <c r="K38" s="28">
        <f>IF(A38="","",IF(I38=0,"Getilgt","Offen"))</f>
        <v/>
      </c>
    </row>
    <row r="39">
      <c r="A39" s="21">
        <f>IF(OR($B$4="",$B$11="",ROW()-14&gt;$B$11),"",ROW()-14)</f>
        <v/>
      </c>
      <c r="B39" s="21">
        <f>IF(A39="","",$B$10+A39-1)</f>
        <v/>
      </c>
      <c r="C39" s="44">
        <f>IF(A39="","",IF(A39=1,$B$6,I38))</f>
        <v/>
      </c>
      <c r="D39" s="44">
        <f>IF(A39="","",C39*$B$7)</f>
        <v/>
      </c>
      <c r="E39" s="44">
        <f>IF(A39="","",MIN(C39,MAX(0,$B$6*$B$8)))</f>
        <v/>
      </c>
      <c r="F39" s="44">
        <f>IF(A39="","",MIN(MAX(0,C39-E39),$B$9))</f>
        <v/>
      </c>
      <c r="G39" s="44">
        <f>IF(A39="","",MIN(C39,E39+F39))</f>
        <v/>
      </c>
      <c r="H39" s="44">
        <f>IF(A39="","",D39+E39)</f>
        <v/>
      </c>
      <c r="I39" s="44">
        <f>IF(A39="","",MAX(0,C39-G39))</f>
        <v/>
      </c>
      <c r="J39" s="23">
        <f>IF(A39="","",IFERROR(G39/C39,0))</f>
        <v/>
      </c>
      <c r="K39" s="24">
        <f>IF(A39="","",IF(I39=0,"Getilgt","Offen"))</f>
        <v/>
      </c>
    </row>
    <row r="40">
      <c r="A40" s="25">
        <f>IF(OR($B$4="",$B$11="",ROW()-14&gt;$B$11),"",ROW()-14)</f>
        <v/>
      </c>
      <c r="B40" s="25">
        <f>IF(A40="","",$B$10+A40-1)</f>
        <v/>
      </c>
      <c r="C40" s="45">
        <f>IF(A40="","",IF(A40=1,$B$6,I39))</f>
        <v/>
      </c>
      <c r="D40" s="45">
        <f>IF(A40="","",C40*$B$7)</f>
        <v/>
      </c>
      <c r="E40" s="45">
        <f>IF(A40="","",MIN(C40,MAX(0,$B$6*$B$8)))</f>
        <v/>
      </c>
      <c r="F40" s="45">
        <f>IF(A40="","",MIN(MAX(0,C40-E40),$B$9))</f>
        <v/>
      </c>
      <c r="G40" s="45">
        <f>IF(A40="","",MIN(C40,E40+F40))</f>
        <v/>
      </c>
      <c r="H40" s="45">
        <f>IF(A40="","",D40+E40)</f>
        <v/>
      </c>
      <c r="I40" s="45">
        <f>IF(A40="","",MAX(0,C40-G40))</f>
        <v/>
      </c>
      <c r="J40" s="27">
        <f>IF(A40="","",IFERROR(G40/C40,0))</f>
        <v/>
      </c>
      <c r="K40" s="28">
        <f>IF(A40="","",IF(I40=0,"Getilgt","Offen"))</f>
        <v/>
      </c>
    </row>
    <row r="41">
      <c r="A41" s="21">
        <f>IF(OR($B$4="",$B$11="",ROW()-14&gt;$B$11),"",ROW()-14)</f>
        <v/>
      </c>
      <c r="B41" s="21">
        <f>IF(A41="","",$B$10+A41-1)</f>
        <v/>
      </c>
      <c r="C41" s="44">
        <f>IF(A41="","",IF(A41=1,$B$6,I40))</f>
        <v/>
      </c>
      <c r="D41" s="44">
        <f>IF(A41="","",C41*$B$7)</f>
        <v/>
      </c>
      <c r="E41" s="44">
        <f>IF(A41="","",MIN(C41,MAX(0,$B$6*$B$8)))</f>
        <v/>
      </c>
      <c r="F41" s="44">
        <f>IF(A41="","",MIN(MAX(0,C41-E41),$B$9))</f>
        <v/>
      </c>
      <c r="G41" s="44">
        <f>IF(A41="","",MIN(C41,E41+F41))</f>
        <v/>
      </c>
      <c r="H41" s="44">
        <f>IF(A41="","",D41+E41)</f>
        <v/>
      </c>
      <c r="I41" s="44">
        <f>IF(A41="","",MAX(0,C41-G41))</f>
        <v/>
      </c>
      <c r="J41" s="23">
        <f>IF(A41="","",IFERROR(G41/C41,0))</f>
        <v/>
      </c>
      <c r="K41" s="24">
        <f>IF(A41="","",IF(I41=0,"Getilgt","Offen"))</f>
        <v/>
      </c>
    </row>
    <row r="42">
      <c r="A42" s="25">
        <f>IF(OR($B$4="",$B$11="",ROW()-14&gt;$B$11),"",ROW()-14)</f>
        <v/>
      </c>
      <c r="B42" s="25">
        <f>IF(A42="","",$B$10+A42-1)</f>
        <v/>
      </c>
      <c r="C42" s="45">
        <f>IF(A42="","",IF(A42=1,$B$6,I41))</f>
        <v/>
      </c>
      <c r="D42" s="45">
        <f>IF(A42="","",C42*$B$7)</f>
        <v/>
      </c>
      <c r="E42" s="45">
        <f>IF(A42="","",MIN(C42,MAX(0,$B$6*$B$8)))</f>
        <v/>
      </c>
      <c r="F42" s="45">
        <f>IF(A42="","",MIN(MAX(0,C42-E42),$B$9))</f>
        <v/>
      </c>
      <c r="G42" s="45">
        <f>IF(A42="","",MIN(C42,E42+F42))</f>
        <v/>
      </c>
      <c r="H42" s="45">
        <f>IF(A42="","",D42+E42)</f>
        <v/>
      </c>
      <c r="I42" s="45">
        <f>IF(A42="","",MAX(0,C42-G42))</f>
        <v/>
      </c>
      <c r="J42" s="27">
        <f>IF(A42="","",IFERROR(G42/C42,0))</f>
        <v/>
      </c>
      <c r="K42" s="28">
        <f>IF(A42="","",IF(I42=0,"Getilgt","Offen"))</f>
        <v/>
      </c>
    </row>
    <row r="43">
      <c r="A43" s="21">
        <f>IF(OR($B$4="",$B$11="",ROW()-14&gt;$B$11),"",ROW()-14)</f>
        <v/>
      </c>
      <c r="B43" s="21">
        <f>IF(A43="","",$B$10+A43-1)</f>
        <v/>
      </c>
      <c r="C43" s="44">
        <f>IF(A43="","",IF(A43=1,$B$6,I42))</f>
        <v/>
      </c>
      <c r="D43" s="44">
        <f>IF(A43="","",C43*$B$7)</f>
        <v/>
      </c>
      <c r="E43" s="44">
        <f>IF(A43="","",MIN(C43,MAX(0,$B$6*$B$8)))</f>
        <v/>
      </c>
      <c r="F43" s="44">
        <f>IF(A43="","",MIN(MAX(0,C43-E43),$B$9))</f>
        <v/>
      </c>
      <c r="G43" s="44">
        <f>IF(A43="","",MIN(C43,E43+F43))</f>
        <v/>
      </c>
      <c r="H43" s="44">
        <f>IF(A43="","",D43+E43)</f>
        <v/>
      </c>
      <c r="I43" s="44">
        <f>IF(A43="","",MAX(0,C43-G43))</f>
        <v/>
      </c>
      <c r="J43" s="23">
        <f>IF(A43="","",IFERROR(G43/C43,0))</f>
        <v/>
      </c>
      <c r="K43" s="24">
        <f>IF(A43="","",IF(I43=0,"Getilgt","Offen"))</f>
        <v/>
      </c>
    </row>
    <row r="44">
      <c r="A44" s="25">
        <f>IF(OR($B$4="",$B$11="",ROW()-14&gt;$B$11),"",ROW()-14)</f>
        <v/>
      </c>
      <c r="B44" s="25">
        <f>IF(A44="","",$B$10+A44-1)</f>
        <v/>
      </c>
      <c r="C44" s="45">
        <f>IF(A44="","",IF(A44=1,$B$6,I43))</f>
        <v/>
      </c>
      <c r="D44" s="45">
        <f>IF(A44="","",C44*$B$7)</f>
        <v/>
      </c>
      <c r="E44" s="45">
        <f>IF(A44="","",MIN(C44,MAX(0,$B$6*$B$8)))</f>
        <v/>
      </c>
      <c r="F44" s="45">
        <f>IF(A44="","",MIN(MAX(0,C44-E44),$B$9))</f>
        <v/>
      </c>
      <c r="G44" s="45">
        <f>IF(A44="","",MIN(C44,E44+F44))</f>
        <v/>
      </c>
      <c r="H44" s="45">
        <f>IF(A44="","",D44+E44)</f>
        <v/>
      </c>
      <c r="I44" s="45">
        <f>IF(A44="","",MAX(0,C44-G44))</f>
        <v/>
      </c>
      <c r="J44" s="27">
        <f>IF(A44="","",IFERROR(G44/C44,0))</f>
        <v/>
      </c>
      <c r="K44" s="28">
        <f>IF(A44="","",IF(I44=0,"Getilgt","Offen"))</f>
        <v/>
      </c>
    </row>
    <row r="45">
      <c r="A45" s="21">
        <f>IF(OR($B$4="",$B$11="",ROW()-14&gt;$B$11),"",ROW()-14)</f>
        <v/>
      </c>
      <c r="B45" s="21">
        <f>IF(A45="","",$B$10+A45-1)</f>
        <v/>
      </c>
      <c r="C45" s="44">
        <f>IF(A45="","",IF(A45=1,$B$6,I44))</f>
        <v/>
      </c>
      <c r="D45" s="44">
        <f>IF(A45="","",C45*$B$7)</f>
        <v/>
      </c>
      <c r="E45" s="44">
        <f>IF(A45="","",MIN(C45,MAX(0,$B$6*$B$8)))</f>
        <v/>
      </c>
      <c r="F45" s="44">
        <f>IF(A45="","",MIN(MAX(0,C45-E45),$B$9))</f>
        <v/>
      </c>
      <c r="G45" s="44">
        <f>IF(A45="","",MIN(C45,E45+F45))</f>
        <v/>
      </c>
      <c r="H45" s="44">
        <f>IF(A45="","",D45+E45)</f>
        <v/>
      </c>
      <c r="I45" s="44">
        <f>IF(A45="","",MAX(0,C45-G45))</f>
        <v/>
      </c>
      <c r="J45" s="23">
        <f>IF(A45="","",IFERROR(G45/C45,0))</f>
        <v/>
      </c>
      <c r="K45" s="24">
        <f>IF(A45="","",IF(I45=0,"Getilgt","Offen"))</f>
        <v/>
      </c>
    </row>
    <row r="46">
      <c r="A46" s="25">
        <f>IF(OR($B$4="",$B$11="",ROW()-14&gt;$B$11),"",ROW()-14)</f>
        <v/>
      </c>
      <c r="B46" s="25">
        <f>IF(A46="","",$B$10+A46-1)</f>
        <v/>
      </c>
      <c r="C46" s="45">
        <f>IF(A46="","",IF(A46=1,$B$6,I45))</f>
        <v/>
      </c>
      <c r="D46" s="45">
        <f>IF(A46="","",C46*$B$7)</f>
        <v/>
      </c>
      <c r="E46" s="45">
        <f>IF(A46="","",MIN(C46,MAX(0,$B$6*$B$8)))</f>
        <v/>
      </c>
      <c r="F46" s="45">
        <f>IF(A46="","",MIN(MAX(0,C46-E46),$B$9))</f>
        <v/>
      </c>
      <c r="G46" s="45">
        <f>IF(A46="","",MIN(C46,E46+F46))</f>
        <v/>
      </c>
      <c r="H46" s="45">
        <f>IF(A46="","",D46+E46)</f>
        <v/>
      </c>
      <c r="I46" s="45">
        <f>IF(A46="","",MAX(0,C46-G46))</f>
        <v/>
      </c>
      <c r="J46" s="27">
        <f>IF(A46="","",IFERROR(G46/C46,0))</f>
        <v/>
      </c>
      <c r="K46" s="28">
        <f>IF(A46="","",IF(I46=0,"Getilgt","Offen"))</f>
        <v/>
      </c>
    </row>
    <row r="47">
      <c r="A47" s="21">
        <f>IF(OR($B$4="",$B$11="",ROW()-14&gt;$B$11),"",ROW()-14)</f>
        <v/>
      </c>
      <c r="B47" s="21">
        <f>IF(A47="","",$B$10+A47-1)</f>
        <v/>
      </c>
      <c r="C47" s="44">
        <f>IF(A47="","",IF(A47=1,$B$6,I46))</f>
        <v/>
      </c>
      <c r="D47" s="44">
        <f>IF(A47="","",C47*$B$7)</f>
        <v/>
      </c>
      <c r="E47" s="44">
        <f>IF(A47="","",MIN(C47,MAX(0,$B$6*$B$8)))</f>
        <v/>
      </c>
      <c r="F47" s="44">
        <f>IF(A47="","",MIN(MAX(0,C47-E47),$B$9))</f>
        <v/>
      </c>
      <c r="G47" s="44">
        <f>IF(A47="","",MIN(C47,E47+F47))</f>
        <v/>
      </c>
      <c r="H47" s="44">
        <f>IF(A47="","",D47+E47)</f>
        <v/>
      </c>
      <c r="I47" s="44">
        <f>IF(A47="","",MAX(0,C47-G47))</f>
        <v/>
      </c>
      <c r="J47" s="23">
        <f>IF(A47="","",IFERROR(G47/C47,0))</f>
        <v/>
      </c>
      <c r="K47" s="24">
        <f>IF(A47="","",IF(I47=0,"Getilgt","Offen"))</f>
        <v/>
      </c>
    </row>
    <row r="48">
      <c r="A48" s="25">
        <f>IF(OR($B$4="",$B$11="",ROW()-14&gt;$B$11),"",ROW()-14)</f>
        <v/>
      </c>
      <c r="B48" s="25">
        <f>IF(A48="","",$B$10+A48-1)</f>
        <v/>
      </c>
      <c r="C48" s="45">
        <f>IF(A48="","",IF(A48=1,$B$6,I47))</f>
        <v/>
      </c>
      <c r="D48" s="45">
        <f>IF(A48="","",C48*$B$7)</f>
        <v/>
      </c>
      <c r="E48" s="45">
        <f>IF(A48="","",MIN(C48,MAX(0,$B$6*$B$8)))</f>
        <v/>
      </c>
      <c r="F48" s="45">
        <f>IF(A48="","",MIN(MAX(0,C48-E48),$B$9))</f>
        <v/>
      </c>
      <c r="G48" s="45">
        <f>IF(A48="","",MIN(C48,E48+F48))</f>
        <v/>
      </c>
      <c r="H48" s="45">
        <f>IF(A48="","",D48+E48)</f>
        <v/>
      </c>
      <c r="I48" s="45">
        <f>IF(A48="","",MAX(0,C48-G48))</f>
        <v/>
      </c>
      <c r="J48" s="27">
        <f>IF(A48="","",IFERROR(G48/C48,0))</f>
        <v/>
      </c>
      <c r="K48" s="28">
        <f>IF(A48="","",IF(I48=0,"Getilgt","Offen"))</f>
        <v/>
      </c>
    </row>
    <row r="49">
      <c r="A49" s="21">
        <f>IF(OR($B$4="",$B$11="",ROW()-14&gt;$B$11),"",ROW()-14)</f>
        <v/>
      </c>
      <c r="B49" s="21">
        <f>IF(A49="","",$B$10+A49-1)</f>
        <v/>
      </c>
      <c r="C49" s="44">
        <f>IF(A49="","",IF(A49=1,$B$6,I48))</f>
        <v/>
      </c>
      <c r="D49" s="44">
        <f>IF(A49="","",C49*$B$7)</f>
        <v/>
      </c>
      <c r="E49" s="44">
        <f>IF(A49="","",MIN(C49,MAX(0,$B$6*$B$8)))</f>
        <v/>
      </c>
      <c r="F49" s="44">
        <f>IF(A49="","",MIN(MAX(0,C49-E49),$B$9))</f>
        <v/>
      </c>
      <c r="G49" s="44">
        <f>IF(A49="","",MIN(C49,E49+F49))</f>
        <v/>
      </c>
      <c r="H49" s="44">
        <f>IF(A49="","",D49+E49)</f>
        <v/>
      </c>
      <c r="I49" s="44">
        <f>IF(A49="","",MAX(0,C49-G49))</f>
        <v/>
      </c>
      <c r="J49" s="23">
        <f>IF(A49="","",IFERROR(G49/C49,0))</f>
        <v/>
      </c>
      <c r="K49" s="24">
        <f>IF(A49="","",IF(I49=0,"Getilgt","Offen"))</f>
        <v/>
      </c>
    </row>
    <row r="50">
      <c r="A50" s="25">
        <f>IF(OR($B$4="",$B$11="",ROW()-14&gt;$B$11),"",ROW()-14)</f>
        <v/>
      </c>
      <c r="B50" s="25">
        <f>IF(A50="","",$B$10+A50-1)</f>
        <v/>
      </c>
      <c r="C50" s="45">
        <f>IF(A50="","",IF(A50=1,$B$6,I49))</f>
        <v/>
      </c>
      <c r="D50" s="45">
        <f>IF(A50="","",C50*$B$7)</f>
        <v/>
      </c>
      <c r="E50" s="45">
        <f>IF(A50="","",MIN(C50,MAX(0,$B$6*$B$8)))</f>
        <v/>
      </c>
      <c r="F50" s="45">
        <f>IF(A50="","",MIN(MAX(0,C50-E50),$B$9))</f>
        <v/>
      </c>
      <c r="G50" s="45">
        <f>IF(A50="","",MIN(C50,E50+F50))</f>
        <v/>
      </c>
      <c r="H50" s="45">
        <f>IF(A50="","",D50+E50)</f>
        <v/>
      </c>
      <c r="I50" s="45">
        <f>IF(A50="","",MAX(0,C50-G50))</f>
        <v/>
      </c>
      <c r="J50" s="27">
        <f>IF(A50="","",IFERROR(G50/C50,0))</f>
        <v/>
      </c>
      <c r="K50" s="28">
        <f>IF(A50="","",IF(I50=0,"Getilgt","Offen"))</f>
        <v/>
      </c>
    </row>
    <row r="51">
      <c r="A51" s="21">
        <f>IF(OR($B$4="",$B$11="",ROW()-14&gt;$B$11),"",ROW()-14)</f>
        <v/>
      </c>
      <c r="B51" s="21">
        <f>IF(A51="","",$B$10+A51-1)</f>
        <v/>
      </c>
      <c r="C51" s="44">
        <f>IF(A51="","",IF(A51=1,$B$6,I50))</f>
        <v/>
      </c>
      <c r="D51" s="44">
        <f>IF(A51="","",C51*$B$7)</f>
        <v/>
      </c>
      <c r="E51" s="44">
        <f>IF(A51="","",MIN(C51,MAX(0,$B$6*$B$8)))</f>
        <v/>
      </c>
      <c r="F51" s="44">
        <f>IF(A51="","",MIN(MAX(0,C51-E51),$B$9))</f>
        <v/>
      </c>
      <c r="G51" s="44">
        <f>IF(A51="","",MIN(C51,E51+F51))</f>
        <v/>
      </c>
      <c r="H51" s="44">
        <f>IF(A51="","",D51+E51)</f>
        <v/>
      </c>
      <c r="I51" s="44">
        <f>IF(A51="","",MAX(0,C51-G51))</f>
        <v/>
      </c>
      <c r="J51" s="23">
        <f>IF(A51="","",IFERROR(G51/C51,0))</f>
        <v/>
      </c>
      <c r="K51" s="24">
        <f>IF(A51="","",IF(I51=0,"Getilgt","Offen"))</f>
        <v/>
      </c>
    </row>
    <row r="52">
      <c r="A52" s="25">
        <f>IF(OR($B$4="",$B$11="",ROW()-14&gt;$B$11),"",ROW()-14)</f>
        <v/>
      </c>
      <c r="B52" s="25">
        <f>IF(A52="","",$B$10+A52-1)</f>
        <v/>
      </c>
      <c r="C52" s="45">
        <f>IF(A52="","",IF(A52=1,$B$6,I51))</f>
        <v/>
      </c>
      <c r="D52" s="45">
        <f>IF(A52="","",C52*$B$7)</f>
        <v/>
      </c>
      <c r="E52" s="45">
        <f>IF(A52="","",MIN(C52,MAX(0,$B$6*$B$8)))</f>
        <v/>
      </c>
      <c r="F52" s="45">
        <f>IF(A52="","",MIN(MAX(0,C52-E52),$B$9))</f>
        <v/>
      </c>
      <c r="G52" s="45">
        <f>IF(A52="","",MIN(C52,E52+F52))</f>
        <v/>
      </c>
      <c r="H52" s="45">
        <f>IF(A52="","",D52+E52)</f>
        <v/>
      </c>
      <c r="I52" s="45">
        <f>IF(A52="","",MAX(0,C52-G52))</f>
        <v/>
      </c>
      <c r="J52" s="27">
        <f>IF(A52="","",IFERROR(G52/C52,0))</f>
        <v/>
      </c>
      <c r="K52" s="28">
        <f>IF(A52="","",IF(I52=0,"Getilgt","Offen"))</f>
        <v/>
      </c>
    </row>
    <row r="53">
      <c r="A53" s="21">
        <f>IF(OR($B$4="",$B$11="",ROW()-14&gt;$B$11),"",ROW()-14)</f>
        <v/>
      </c>
      <c r="B53" s="21">
        <f>IF(A53="","",$B$10+A53-1)</f>
        <v/>
      </c>
      <c r="C53" s="44">
        <f>IF(A53="","",IF(A53=1,$B$6,I52))</f>
        <v/>
      </c>
      <c r="D53" s="44">
        <f>IF(A53="","",C53*$B$7)</f>
        <v/>
      </c>
      <c r="E53" s="44">
        <f>IF(A53="","",MIN(C53,MAX(0,$B$6*$B$8)))</f>
        <v/>
      </c>
      <c r="F53" s="44">
        <f>IF(A53="","",MIN(MAX(0,C53-E53),$B$9))</f>
        <v/>
      </c>
      <c r="G53" s="44">
        <f>IF(A53="","",MIN(C53,E53+F53))</f>
        <v/>
      </c>
      <c r="H53" s="44">
        <f>IF(A53="","",D53+E53)</f>
        <v/>
      </c>
      <c r="I53" s="44">
        <f>IF(A53="","",MAX(0,C53-G53))</f>
        <v/>
      </c>
      <c r="J53" s="23">
        <f>IF(A53="","",IFERROR(G53/C53,0))</f>
        <v/>
      </c>
      <c r="K53" s="24">
        <f>IF(A53="","",IF(I53=0,"Getilgt","Offen"))</f>
        <v/>
      </c>
    </row>
    <row r="54">
      <c r="A54" s="25">
        <f>IF(OR($B$4="",$B$11="",ROW()-14&gt;$B$11),"",ROW()-14)</f>
        <v/>
      </c>
      <c r="B54" s="25">
        <f>IF(A54="","",$B$10+A54-1)</f>
        <v/>
      </c>
      <c r="C54" s="45">
        <f>IF(A54="","",IF(A54=1,$B$6,I53))</f>
        <v/>
      </c>
      <c r="D54" s="45">
        <f>IF(A54="","",C54*$B$7)</f>
        <v/>
      </c>
      <c r="E54" s="45">
        <f>IF(A54="","",MIN(C54,MAX(0,$B$6*$B$8)))</f>
        <v/>
      </c>
      <c r="F54" s="45">
        <f>IF(A54="","",MIN(MAX(0,C54-E54),$B$9))</f>
        <v/>
      </c>
      <c r="G54" s="45">
        <f>IF(A54="","",MIN(C54,E54+F54))</f>
        <v/>
      </c>
      <c r="H54" s="45">
        <f>IF(A54="","",D54+E54)</f>
        <v/>
      </c>
      <c r="I54" s="45">
        <f>IF(A54="","",MAX(0,C54-G54))</f>
        <v/>
      </c>
      <c r="J54" s="27">
        <f>IF(A54="","",IFERROR(G54/C54,0))</f>
        <v/>
      </c>
      <c r="K54" s="28">
        <f>IF(A54="","",IF(I54=0,"Getilgt","Offen"))</f>
        <v/>
      </c>
    </row>
    <row r="55">
      <c r="A55" s="21">
        <f>IF(OR($B$4="",$B$11="",ROW()-14&gt;$B$11),"",ROW()-14)</f>
        <v/>
      </c>
      <c r="B55" s="21">
        <f>IF(A55="","",$B$10+A55-1)</f>
        <v/>
      </c>
      <c r="C55" s="44">
        <f>IF(A55="","",IF(A55=1,$B$6,I54))</f>
        <v/>
      </c>
      <c r="D55" s="44">
        <f>IF(A55="","",C55*$B$7)</f>
        <v/>
      </c>
      <c r="E55" s="44">
        <f>IF(A55="","",MIN(C55,MAX(0,$B$6*$B$8)))</f>
        <v/>
      </c>
      <c r="F55" s="44">
        <f>IF(A55="","",MIN(MAX(0,C55-E55),$B$9))</f>
        <v/>
      </c>
      <c r="G55" s="44">
        <f>IF(A55="","",MIN(C55,E55+F55))</f>
        <v/>
      </c>
      <c r="H55" s="44">
        <f>IF(A55="","",D55+E55)</f>
        <v/>
      </c>
      <c r="I55" s="44">
        <f>IF(A55="","",MAX(0,C55-G55))</f>
        <v/>
      </c>
      <c r="J55" s="23">
        <f>IF(A55="","",IFERROR(G55/C55,0))</f>
        <v/>
      </c>
      <c r="K55" s="24">
        <f>IF(A55="","",IF(I55=0,"Getilgt","Offen"))</f>
        <v/>
      </c>
    </row>
    <row r="56">
      <c r="A56" s="25">
        <f>IF(OR($B$4="",$B$11="",ROW()-14&gt;$B$11),"",ROW()-14)</f>
        <v/>
      </c>
      <c r="B56" s="25">
        <f>IF(A56="","",$B$10+A56-1)</f>
        <v/>
      </c>
      <c r="C56" s="45">
        <f>IF(A56="","",IF(A56=1,$B$6,I55))</f>
        <v/>
      </c>
      <c r="D56" s="45">
        <f>IF(A56="","",C56*$B$7)</f>
        <v/>
      </c>
      <c r="E56" s="45">
        <f>IF(A56="","",MIN(C56,MAX(0,$B$6*$B$8)))</f>
        <v/>
      </c>
      <c r="F56" s="45">
        <f>IF(A56="","",MIN(MAX(0,C56-E56),$B$9))</f>
        <v/>
      </c>
      <c r="G56" s="45">
        <f>IF(A56="","",MIN(C56,E56+F56))</f>
        <v/>
      </c>
      <c r="H56" s="45">
        <f>IF(A56="","",D56+E56)</f>
        <v/>
      </c>
      <c r="I56" s="45">
        <f>IF(A56="","",MAX(0,C56-G56))</f>
        <v/>
      </c>
      <c r="J56" s="27">
        <f>IF(A56="","",IFERROR(G56/C56,0))</f>
        <v/>
      </c>
      <c r="K56" s="28">
        <f>IF(A56="","",IF(I56=0,"Getilgt","Offen"))</f>
        <v/>
      </c>
    </row>
    <row r="57">
      <c r="A57" s="21">
        <f>IF(OR($B$4="",$B$11="",ROW()-14&gt;$B$11),"",ROW()-14)</f>
        <v/>
      </c>
      <c r="B57" s="21">
        <f>IF(A57="","",$B$10+A57-1)</f>
        <v/>
      </c>
      <c r="C57" s="44">
        <f>IF(A57="","",IF(A57=1,$B$6,I56))</f>
        <v/>
      </c>
      <c r="D57" s="44">
        <f>IF(A57="","",C57*$B$7)</f>
        <v/>
      </c>
      <c r="E57" s="44">
        <f>IF(A57="","",MIN(C57,MAX(0,$B$6*$B$8)))</f>
        <v/>
      </c>
      <c r="F57" s="44">
        <f>IF(A57="","",MIN(MAX(0,C57-E57),$B$9))</f>
        <v/>
      </c>
      <c r="G57" s="44">
        <f>IF(A57="","",MIN(C57,E57+F57))</f>
        <v/>
      </c>
      <c r="H57" s="44">
        <f>IF(A57="","",D57+E57)</f>
        <v/>
      </c>
      <c r="I57" s="44">
        <f>IF(A57="","",MAX(0,C57-G57))</f>
        <v/>
      </c>
      <c r="J57" s="23">
        <f>IF(A57="","",IFERROR(G57/C57,0))</f>
        <v/>
      </c>
      <c r="K57" s="24">
        <f>IF(A57="","",IF(I57=0,"Getilgt","Offen"))</f>
        <v/>
      </c>
    </row>
    <row r="58">
      <c r="A58" s="25">
        <f>IF(OR($B$4="",$B$11="",ROW()-14&gt;$B$11),"",ROW()-14)</f>
        <v/>
      </c>
      <c r="B58" s="25">
        <f>IF(A58="","",$B$10+A58-1)</f>
        <v/>
      </c>
      <c r="C58" s="45">
        <f>IF(A58="","",IF(A58=1,$B$6,I57))</f>
        <v/>
      </c>
      <c r="D58" s="45">
        <f>IF(A58="","",C58*$B$7)</f>
        <v/>
      </c>
      <c r="E58" s="45">
        <f>IF(A58="","",MIN(C58,MAX(0,$B$6*$B$8)))</f>
        <v/>
      </c>
      <c r="F58" s="45">
        <f>IF(A58="","",MIN(MAX(0,C58-E58),$B$9))</f>
        <v/>
      </c>
      <c r="G58" s="45">
        <f>IF(A58="","",MIN(C58,E58+F58))</f>
        <v/>
      </c>
      <c r="H58" s="45">
        <f>IF(A58="","",D58+E58)</f>
        <v/>
      </c>
      <c r="I58" s="45">
        <f>IF(A58="","",MAX(0,C58-G58))</f>
        <v/>
      </c>
      <c r="J58" s="27">
        <f>IF(A58="","",IFERROR(G58/C58,0))</f>
        <v/>
      </c>
      <c r="K58" s="28">
        <f>IF(A58="","",IF(I58=0,"Getilgt","Offen"))</f>
        <v/>
      </c>
    </row>
    <row r="59">
      <c r="A59" s="21">
        <f>IF(OR($B$4="",$B$11="",ROW()-14&gt;$B$11),"",ROW()-14)</f>
        <v/>
      </c>
      <c r="B59" s="21">
        <f>IF(A59="","",$B$10+A59-1)</f>
        <v/>
      </c>
      <c r="C59" s="44">
        <f>IF(A59="","",IF(A59=1,$B$6,I58))</f>
        <v/>
      </c>
      <c r="D59" s="44">
        <f>IF(A59="","",C59*$B$7)</f>
        <v/>
      </c>
      <c r="E59" s="44">
        <f>IF(A59="","",MIN(C59,MAX(0,$B$6*$B$8)))</f>
        <v/>
      </c>
      <c r="F59" s="44">
        <f>IF(A59="","",MIN(MAX(0,C59-E59),$B$9))</f>
        <v/>
      </c>
      <c r="G59" s="44">
        <f>IF(A59="","",MIN(C59,E59+F59))</f>
        <v/>
      </c>
      <c r="H59" s="44">
        <f>IF(A59="","",D59+E59)</f>
        <v/>
      </c>
      <c r="I59" s="44">
        <f>IF(A59="","",MAX(0,C59-G59))</f>
        <v/>
      </c>
      <c r="J59" s="23">
        <f>IF(A59="","",IFERROR(G59/C59,0))</f>
        <v/>
      </c>
      <c r="K59" s="24">
        <f>IF(A59="","",IF(I59=0,"Getilgt","Offen"))</f>
        <v/>
      </c>
    </row>
    <row r="60">
      <c r="A60" s="25">
        <f>IF(OR($B$4="",$B$11="",ROW()-14&gt;$B$11),"",ROW()-14)</f>
        <v/>
      </c>
      <c r="B60" s="25">
        <f>IF(A60="","",$B$10+A60-1)</f>
        <v/>
      </c>
      <c r="C60" s="45">
        <f>IF(A60="","",IF(A60=1,$B$6,I59))</f>
        <v/>
      </c>
      <c r="D60" s="45">
        <f>IF(A60="","",C60*$B$7)</f>
        <v/>
      </c>
      <c r="E60" s="45">
        <f>IF(A60="","",MIN(C60,MAX(0,$B$6*$B$8)))</f>
        <v/>
      </c>
      <c r="F60" s="45">
        <f>IF(A60="","",MIN(MAX(0,C60-E60),$B$9))</f>
        <v/>
      </c>
      <c r="G60" s="45">
        <f>IF(A60="","",MIN(C60,E60+F60))</f>
        <v/>
      </c>
      <c r="H60" s="45">
        <f>IF(A60="","",D60+E60)</f>
        <v/>
      </c>
      <c r="I60" s="45">
        <f>IF(A60="","",MAX(0,C60-G60))</f>
        <v/>
      </c>
      <c r="J60" s="27">
        <f>IF(A60="","",IFERROR(G60/C60,0))</f>
        <v/>
      </c>
      <c r="K60" s="28">
        <f>IF(A60="","",IF(I60=0,"Getilgt","Offen"))</f>
        <v/>
      </c>
    </row>
    <row r="61">
      <c r="A61" s="21">
        <f>IF(OR($B$4="",$B$11="",ROW()-14&gt;$B$11),"",ROW()-14)</f>
        <v/>
      </c>
      <c r="B61" s="21">
        <f>IF(A61="","",$B$10+A61-1)</f>
        <v/>
      </c>
      <c r="C61" s="44">
        <f>IF(A61="","",IF(A61=1,$B$6,I60))</f>
        <v/>
      </c>
      <c r="D61" s="44">
        <f>IF(A61="","",C61*$B$7)</f>
        <v/>
      </c>
      <c r="E61" s="44">
        <f>IF(A61="","",MIN(C61,MAX(0,$B$6*$B$8)))</f>
        <v/>
      </c>
      <c r="F61" s="44">
        <f>IF(A61="","",MIN(MAX(0,C61-E61),$B$9))</f>
        <v/>
      </c>
      <c r="G61" s="44">
        <f>IF(A61="","",MIN(C61,E61+F61))</f>
        <v/>
      </c>
      <c r="H61" s="44">
        <f>IF(A61="","",D61+E61)</f>
        <v/>
      </c>
      <c r="I61" s="44">
        <f>IF(A61="","",MAX(0,C61-G61))</f>
        <v/>
      </c>
      <c r="J61" s="23">
        <f>IF(A61="","",IFERROR(G61/C61,0))</f>
        <v/>
      </c>
      <c r="K61" s="24">
        <f>IF(A61="","",IF(I61=0,"Getilgt","Offen"))</f>
        <v/>
      </c>
    </row>
    <row r="62">
      <c r="A62" s="25">
        <f>IF(OR($B$4="",$B$11="",ROW()-14&gt;$B$11),"",ROW()-14)</f>
        <v/>
      </c>
      <c r="B62" s="25">
        <f>IF(A62="","",$B$10+A62-1)</f>
        <v/>
      </c>
      <c r="C62" s="45">
        <f>IF(A62="","",IF(A62=1,$B$6,I61))</f>
        <v/>
      </c>
      <c r="D62" s="45">
        <f>IF(A62="","",C62*$B$7)</f>
        <v/>
      </c>
      <c r="E62" s="45">
        <f>IF(A62="","",MIN(C62,MAX(0,$B$6*$B$8)))</f>
        <v/>
      </c>
      <c r="F62" s="45">
        <f>IF(A62="","",MIN(MAX(0,C62-E62),$B$9))</f>
        <v/>
      </c>
      <c r="G62" s="45">
        <f>IF(A62="","",MIN(C62,E62+F62))</f>
        <v/>
      </c>
      <c r="H62" s="45">
        <f>IF(A62="","",D62+E62)</f>
        <v/>
      </c>
      <c r="I62" s="45">
        <f>IF(A62="","",MAX(0,C62-G62))</f>
        <v/>
      </c>
      <c r="J62" s="27">
        <f>IF(A62="","",IFERROR(G62/C62,0))</f>
        <v/>
      </c>
      <c r="K62" s="28">
        <f>IF(A62="","",IF(I62=0,"Getilgt","Offen"))</f>
        <v/>
      </c>
    </row>
    <row r="63">
      <c r="A63" s="21">
        <f>IF(OR($B$4="",$B$11="",ROW()-14&gt;$B$11),"",ROW()-14)</f>
        <v/>
      </c>
      <c r="B63" s="21">
        <f>IF(A63="","",$B$10+A63-1)</f>
        <v/>
      </c>
      <c r="C63" s="44">
        <f>IF(A63="","",IF(A63=1,$B$6,I62))</f>
        <v/>
      </c>
      <c r="D63" s="44">
        <f>IF(A63="","",C63*$B$7)</f>
        <v/>
      </c>
      <c r="E63" s="44">
        <f>IF(A63="","",MIN(C63,MAX(0,$B$6*$B$8)))</f>
        <v/>
      </c>
      <c r="F63" s="44">
        <f>IF(A63="","",MIN(MAX(0,C63-E63),$B$9))</f>
        <v/>
      </c>
      <c r="G63" s="44">
        <f>IF(A63="","",MIN(C63,E63+F63))</f>
        <v/>
      </c>
      <c r="H63" s="44">
        <f>IF(A63="","",D63+E63)</f>
        <v/>
      </c>
      <c r="I63" s="44">
        <f>IF(A63="","",MAX(0,C63-G63))</f>
        <v/>
      </c>
      <c r="J63" s="23">
        <f>IF(A63="","",IFERROR(G63/C63,0))</f>
        <v/>
      </c>
      <c r="K63" s="24">
        <f>IF(A63="","",IF(I63=0,"Getilgt","Offen"))</f>
        <v/>
      </c>
    </row>
    <row r="64">
      <c r="A64" s="25">
        <f>IF(OR($B$4="",$B$11="",ROW()-14&gt;$B$11),"",ROW()-14)</f>
        <v/>
      </c>
      <c r="B64" s="25">
        <f>IF(A64="","",$B$10+A64-1)</f>
        <v/>
      </c>
      <c r="C64" s="45">
        <f>IF(A64="","",IF(A64=1,$B$6,I63))</f>
        <v/>
      </c>
      <c r="D64" s="45">
        <f>IF(A64="","",C64*$B$7)</f>
        <v/>
      </c>
      <c r="E64" s="45">
        <f>IF(A64="","",MIN(C64,MAX(0,$B$6*$B$8)))</f>
        <v/>
      </c>
      <c r="F64" s="45">
        <f>IF(A64="","",MIN(MAX(0,C64-E64),$B$9))</f>
        <v/>
      </c>
      <c r="G64" s="45">
        <f>IF(A64="","",MIN(C64,E64+F64))</f>
        <v/>
      </c>
      <c r="H64" s="45">
        <f>IF(A64="","",D64+E64)</f>
        <v/>
      </c>
      <c r="I64" s="45">
        <f>IF(A64="","",MAX(0,C64-G64))</f>
        <v/>
      </c>
      <c r="J64" s="27">
        <f>IF(A64="","",IFERROR(G64/C64,0))</f>
        <v/>
      </c>
      <c r="K64" s="28">
        <f>IF(A64="","",IF(I64=0,"Getilgt","Offen"))</f>
        <v/>
      </c>
    </row>
    <row r="65">
      <c r="A65" s="21">
        <f>IF(OR($B$4="",$B$11="",ROW()-14&gt;$B$11),"",ROW()-14)</f>
        <v/>
      </c>
      <c r="B65" s="21">
        <f>IF(A65="","",$B$10+A65-1)</f>
        <v/>
      </c>
      <c r="C65" s="44">
        <f>IF(A65="","",IF(A65=1,$B$6,I64))</f>
        <v/>
      </c>
      <c r="D65" s="44">
        <f>IF(A65="","",C65*$B$7)</f>
        <v/>
      </c>
      <c r="E65" s="44">
        <f>IF(A65="","",MIN(C65,MAX(0,$B$6*$B$8)))</f>
        <v/>
      </c>
      <c r="F65" s="44">
        <f>IF(A65="","",MIN(MAX(0,C65-E65),$B$9))</f>
        <v/>
      </c>
      <c r="G65" s="44">
        <f>IF(A65="","",MIN(C65,E65+F65))</f>
        <v/>
      </c>
      <c r="H65" s="44">
        <f>IF(A65="","",D65+E65)</f>
        <v/>
      </c>
      <c r="I65" s="44">
        <f>IF(A65="","",MAX(0,C65-G65))</f>
        <v/>
      </c>
      <c r="J65" s="23">
        <f>IF(A65="","",IFERROR(G65/C65,0))</f>
        <v/>
      </c>
      <c r="K65" s="24">
        <f>IF(A65="","",IF(I65=0,"Getilgt","Offen"))</f>
        <v/>
      </c>
    </row>
    <row r="66">
      <c r="A66" s="25">
        <f>IF(OR($B$4="",$B$11="",ROW()-14&gt;$B$11),"",ROW()-14)</f>
        <v/>
      </c>
      <c r="B66" s="25">
        <f>IF(A66="","",$B$10+A66-1)</f>
        <v/>
      </c>
      <c r="C66" s="45">
        <f>IF(A66="","",IF(A66=1,$B$6,I65))</f>
        <v/>
      </c>
      <c r="D66" s="45">
        <f>IF(A66="","",C66*$B$7)</f>
        <v/>
      </c>
      <c r="E66" s="45">
        <f>IF(A66="","",MIN(C66,MAX(0,$B$6*$B$8)))</f>
        <v/>
      </c>
      <c r="F66" s="45">
        <f>IF(A66="","",MIN(MAX(0,C66-E66),$B$9))</f>
        <v/>
      </c>
      <c r="G66" s="45">
        <f>IF(A66="","",MIN(C66,E66+F66))</f>
        <v/>
      </c>
      <c r="H66" s="45">
        <f>IF(A66="","",D66+E66)</f>
        <v/>
      </c>
      <c r="I66" s="45">
        <f>IF(A66="","",MAX(0,C66-G66))</f>
        <v/>
      </c>
      <c r="J66" s="27">
        <f>IF(A66="","",IFERROR(G66/C66,0))</f>
        <v/>
      </c>
      <c r="K66" s="28">
        <f>IF(A66="","",IF(I66=0,"Getilgt","Offen"))</f>
        <v/>
      </c>
    </row>
    <row r="67">
      <c r="A67" s="21">
        <f>IF(OR($B$4="",$B$11="",ROW()-14&gt;$B$11),"",ROW()-14)</f>
        <v/>
      </c>
      <c r="B67" s="21">
        <f>IF(A67="","",$B$10+A67-1)</f>
        <v/>
      </c>
      <c r="C67" s="44">
        <f>IF(A67="","",IF(A67=1,$B$6,I66))</f>
        <v/>
      </c>
      <c r="D67" s="44">
        <f>IF(A67="","",C67*$B$7)</f>
        <v/>
      </c>
      <c r="E67" s="44">
        <f>IF(A67="","",MIN(C67,MAX(0,$B$6*$B$8)))</f>
        <v/>
      </c>
      <c r="F67" s="44">
        <f>IF(A67="","",MIN(MAX(0,C67-E67),$B$9))</f>
        <v/>
      </c>
      <c r="G67" s="44">
        <f>IF(A67="","",MIN(C67,E67+F67))</f>
        <v/>
      </c>
      <c r="H67" s="44">
        <f>IF(A67="","",D67+E67)</f>
        <v/>
      </c>
      <c r="I67" s="44">
        <f>IF(A67="","",MAX(0,C67-G67))</f>
        <v/>
      </c>
      <c r="J67" s="23">
        <f>IF(A67="","",IFERROR(G67/C67,0))</f>
        <v/>
      </c>
      <c r="K67" s="24">
        <f>IF(A67="","",IF(I67=0,"Getilgt","Offen"))</f>
        <v/>
      </c>
    </row>
    <row r="68">
      <c r="A68" s="25">
        <f>IF(OR($B$4="",$B$11="",ROW()-14&gt;$B$11),"",ROW()-14)</f>
        <v/>
      </c>
      <c r="B68" s="25">
        <f>IF(A68="","",$B$10+A68-1)</f>
        <v/>
      </c>
      <c r="C68" s="45">
        <f>IF(A68="","",IF(A68=1,$B$6,I67))</f>
        <v/>
      </c>
      <c r="D68" s="45">
        <f>IF(A68="","",C68*$B$7)</f>
        <v/>
      </c>
      <c r="E68" s="45">
        <f>IF(A68="","",MIN(C68,MAX(0,$B$6*$B$8)))</f>
        <v/>
      </c>
      <c r="F68" s="45">
        <f>IF(A68="","",MIN(MAX(0,C68-E68),$B$9))</f>
        <v/>
      </c>
      <c r="G68" s="45">
        <f>IF(A68="","",MIN(C68,E68+F68))</f>
        <v/>
      </c>
      <c r="H68" s="45">
        <f>IF(A68="","",D68+E68)</f>
        <v/>
      </c>
      <c r="I68" s="45">
        <f>IF(A68="","",MAX(0,C68-G68))</f>
        <v/>
      </c>
      <c r="J68" s="27">
        <f>IF(A68="","",IFERROR(G68/C68,0))</f>
        <v/>
      </c>
      <c r="K68" s="28">
        <f>IF(A68="","",IF(I68=0,"Getilgt","Offen"))</f>
        <v/>
      </c>
    </row>
    <row r="69">
      <c r="A69" s="21">
        <f>IF(OR($B$4="",$B$11="",ROW()-14&gt;$B$11),"",ROW()-14)</f>
        <v/>
      </c>
      <c r="B69" s="21">
        <f>IF(A69="","",$B$10+A69-1)</f>
        <v/>
      </c>
      <c r="C69" s="44">
        <f>IF(A69="","",IF(A69=1,$B$6,I68))</f>
        <v/>
      </c>
      <c r="D69" s="44">
        <f>IF(A69="","",C69*$B$7)</f>
        <v/>
      </c>
      <c r="E69" s="44">
        <f>IF(A69="","",MIN(C69,MAX(0,$B$6*$B$8)))</f>
        <v/>
      </c>
      <c r="F69" s="44">
        <f>IF(A69="","",MIN(MAX(0,C69-E69),$B$9))</f>
        <v/>
      </c>
      <c r="G69" s="44">
        <f>IF(A69="","",MIN(C69,E69+F69))</f>
        <v/>
      </c>
      <c r="H69" s="44">
        <f>IF(A69="","",D69+E69)</f>
        <v/>
      </c>
      <c r="I69" s="44">
        <f>IF(A69="","",MAX(0,C69-G69))</f>
        <v/>
      </c>
      <c r="J69" s="23">
        <f>IF(A69="","",IFERROR(G69/C69,0))</f>
        <v/>
      </c>
      <c r="K69" s="24">
        <f>IF(A69="","",IF(I69=0,"Getilgt","Offen"))</f>
        <v/>
      </c>
    </row>
    <row r="70">
      <c r="A70" s="25">
        <f>IF(OR($B$4="",$B$11="",ROW()-14&gt;$B$11),"",ROW()-14)</f>
        <v/>
      </c>
      <c r="B70" s="25">
        <f>IF(A70="","",$B$10+A70-1)</f>
        <v/>
      </c>
      <c r="C70" s="45">
        <f>IF(A70="","",IF(A70=1,$B$6,I69))</f>
        <v/>
      </c>
      <c r="D70" s="45">
        <f>IF(A70="","",C70*$B$7)</f>
        <v/>
      </c>
      <c r="E70" s="45">
        <f>IF(A70="","",MIN(C70,MAX(0,$B$6*$B$8)))</f>
        <v/>
      </c>
      <c r="F70" s="45">
        <f>IF(A70="","",MIN(MAX(0,C70-E70),$B$9))</f>
        <v/>
      </c>
      <c r="G70" s="45">
        <f>IF(A70="","",MIN(C70,E70+F70))</f>
        <v/>
      </c>
      <c r="H70" s="45">
        <f>IF(A70="","",D70+E70)</f>
        <v/>
      </c>
      <c r="I70" s="45">
        <f>IF(A70="","",MAX(0,C70-G70))</f>
        <v/>
      </c>
      <c r="J70" s="27">
        <f>IF(A70="","",IFERROR(G70/C70,0))</f>
        <v/>
      </c>
      <c r="K70" s="28">
        <f>IF(A70="","",IF(I70=0,"Getilgt","Offen"))</f>
        <v/>
      </c>
    </row>
    <row r="71">
      <c r="A71" s="21">
        <f>IF(OR($B$4="",$B$11="",ROW()-14&gt;$B$11),"",ROW()-14)</f>
        <v/>
      </c>
      <c r="B71" s="21">
        <f>IF(A71="","",$B$10+A71-1)</f>
        <v/>
      </c>
      <c r="C71" s="44">
        <f>IF(A71="","",IF(A71=1,$B$6,I70))</f>
        <v/>
      </c>
      <c r="D71" s="44">
        <f>IF(A71="","",C71*$B$7)</f>
        <v/>
      </c>
      <c r="E71" s="44">
        <f>IF(A71="","",MIN(C71,MAX(0,$B$6*$B$8)))</f>
        <v/>
      </c>
      <c r="F71" s="44">
        <f>IF(A71="","",MIN(MAX(0,C71-E71),$B$9))</f>
        <v/>
      </c>
      <c r="G71" s="44">
        <f>IF(A71="","",MIN(C71,E71+F71))</f>
        <v/>
      </c>
      <c r="H71" s="44">
        <f>IF(A71="","",D71+E71)</f>
        <v/>
      </c>
      <c r="I71" s="44">
        <f>IF(A71="","",MAX(0,C71-G71))</f>
        <v/>
      </c>
      <c r="J71" s="23">
        <f>IF(A71="","",IFERROR(G71/C71,0))</f>
        <v/>
      </c>
      <c r="K71" s="24">
        <f>IF(A71="","",IF(I71=0,"Getilgt","Offen"))</f>
        <v/>
      </c>
    </row>
    <row r="72">
      <c r="A72" s="25">
        <f>IF(OR($B$4="",$B$11="",ROW()-14&gt;$B$11),"",ROW()-14)</f>
        <v/>
      </c>
      <c r="B72" s="25">
        <f>IF(A72="","",$B$10+A72-1)</f>
        <v/>
      </c>
      <c r="C72" s="45">
        <f>IF(A72="","",IF(A72=1,$B$6,I71))</f>
        <v/>
      </c>
      <c r="D72" s="45">
        <f>IF(A72="","",C72*$B$7)</f>
        <v/>
      </c>
      <c r="E72" s="45">
        <f>IF(A72="","",MIN(C72,MAX(0,$B$6*$B$8)))</f>
        <v/>
      </c>
      <c r="F72" s="45">
        <f>IF(A72="","",MIN(MAX(0,C72-E72),$B$9))</f>
        <v/>
      </c>
      <c r="G72" s="45">
        <f>IF(A72="","",MIN(C72,E72+F72))</f>
        <v/>
      </c>
      <c r="H72" s="45">
        <f>IF(A72="","",D72+E72)</f>
        <v/>
      </c>
      <c r="I72" s="45">
        <f>IF(A72="","",MAX(0,C72-G72))</f>
        <v/>
      </c>
      <c r="J72" s="27">
        <f>IF(A72="","",IFERROR(G72/C72,0))</f>
        <v/>
      </c>
      <c r="K72" s="28">
        <f>IF(A72="","",IF(I72=0,"Getilgt","Offen"))</f>
        <v/>
      </c>
    </row>
    <row r="73">
      <c r="A73" s="21">
        <f>IF(OR($B$4="",$B$11="",ROW()-14&gt;$B$11),"",ROW()-14)</f>
        <v/>
      </c>
      <c r="B73" s="21">
        <f>IF(A73="","",$B$10+A73-1)</f>
        <v/>
      </c>
      <c r="C73" s="44">
        <f>IF(A73="","",IF(A73=1,$B$6,I72))</f>
        <v/>
      </c>
      <c r="D73" s="44">
        <f>IF(A73="","",C73*$B$7)</f>
        <v/>
      </c>
      <c r="E73" s="44">
        <f>IF(A73="","",MIN(C73,MAX(0,$B$6*$B$8)))</f>
        <v/>
      </c>
      <c r="F73" s="44">
        <f>IF(A73="","",MIN(MAX(0,C73-E73),$B$9))</f>
        <v/>
      </c>
      <c r="G73" s="44">
        <f>IF(A73="","",MIN(C73,E73+F73))</f>
        <v/>
      </c>
      <c r="H73" s="44">
        <f>IF(A73="","",D73+E73)</f>
        <v/>
      </c>
      <c r="I73" s="44">
        <f>IF(A73="","",MAX(0,C73-G73))</f>
        <v/>
      </c>
      <c r="J73" s="23">
        <f>IF(A73="","",IFERROR(G73/C73,0))</f>
        <v/>
      </c>
      <c r="K73" s="24">
        <f>IF(A73="","",IF(I73=0,"Getilgt","Offen"))</f>
        <v/>
      </c>
    </row>
    <row r="74">
      <c r="A74" s="25">
        <f>IF(OR($B$4="",$B$11="",ROW()-14&gt;$B$11),"",ROW()-14)</f>
        <v/>
      </c>
      <c r="B74" s="25">
        <f>IF(A74="","",$B$10+A74-1)</f>
        <v/>
      </c>
      <c r="C74" s="45">
        <f>IF(A74="","",IF(A74=1,$B$6,I73))</f>
        <v/>
      </c>
      <c r="D74" s="45">
        <f>IF(A74="","",C74*$B$7)</f>
        <v/>
      </c>
      <c r="E74" s="45">
        <f>IF(A74="","",MIN(C74,MAX(0,$B$6*$B$8)))</f>
        <v/>
      </c>
      <c r="F74" s="45">
        <f>IF(A74="","",MIN(MAX(0,C74-E74),$B$9))</f>
        <v/>
      </c>
      <c r="G74" s="45">
        <f>IF(A74="","",MIN(C74,E74+F74))</f>
        <v/>
      </c>
      <c r="H74" s="45">
        <f>IF(A74="","",D74+E74)</f>
        <v/>
      </c>
      <c r="I74" s="45">
        <f>IF(A74="","",MAX(0,C74-G74))</f>
        <v/>
      </c>
      <c r="J74" s="27">
        <f>IF(A74="","",IFERROR(G74/C74,0))</f>
        <v/>
      </c>
      <c r="K74" s="28">
        <f>IF(A74="","",IF(I74=0,"Getilgt","Offen"))</f>
        <v/>
      </c>
    </row>
    <row r="75">
      <c r="A75" s="21">
        <f>IF(OR($B$4="",$B$11="",ROW()-14&gt;$B$11),"",ROW()-14)</f>
        <v/>
      </c>
      <c r="B75" s="21">
        <f>IF(A75="","",$B$10+A75-1)</f>
        <v/>
      </c>
      <c r="C75" s="44">
        <f>IF(A75="","",IF(A75=1,$B$6,I74))</f>
        <v/>
      </c>
      <c r="D75" s="44">
        <f>IF(A75="","",C75*$B$7)</f>
        <v/>
      </c>
      <c r="E75" s="44">
        <f>IF(A75="","",MIN(C75,MAX(0,$B$6*$B$8)))</f>
        <v/>
      </c>
      <c r="F75" s="44">
        <f>IF(A75="","",MIN(MAX(0,C75-E75),$B$9))</f>
        <v/>
      </c>
      <c r="G75" s="44">
        <f>IF(A75="","",MIN(C75,E75+F75))</f>
        <v/>
      </c>
      <c r="H75" s="44">
        <f>IF(A75="","",D75+E75)</f>
        <v/>
      </c>
      <c r="I75" s="44">
        <f>IF(A75="","",MAX(0,C75-G75))</f>
        <v/>
      </c>
      <c r="J75" s="23">
        <f>IF(A75="","",IFERROR(G75/C75,0))</f>
        <v/>
      </c>
      <c r="K75" s="24">
        <f>IF(A75="","",IF(I75=0,"Getilgt","Offen"))</f>
        <v/>
      </c>
    </row>
    <row r="76">
      <c r="A76" s="25">
        <f>IF(OR($B$4="",$B$11="",ROW()-14&gt;$B$11),"",ROW()-14)</f>
        <v/>
      </c>
      <c r="B76" s="25">
        <f>IF(A76="","",$B$10+A76-1)</f>
        <v/>
      </c>
      <c r="C76" s="45">
        <f>IF(A76="","",IF(A76=1,$B$6,I75))</f>
        <v/>
      </c>
      <c r="D76" s="45">
        <f>IF(A76="","",C76*$B$7)</f>
        <v/>
      </c>
      <c r="E76" s="45">
        <f>IF(A76="","",MIN(C76,MAX(0,$B$6*$B$8)))</f>
        <v/>
      </c>
      <c r="F76" s="45">
        <f>IF(A76="","",MIN(MAX(0,C76-E76),$B$9))</f>
        <v/>
      </c>
      <c r="G76" s="45">
        <f>IF(A76="","",MIN(C76,E76+F76))</f>
        <v/>
      </c>
      <c r="H76" s="45">
        <f>IF(A76="","",D76+E76)</f>
        <v/>
      </c>
      <c r="I76" s="45">
        <f>IF(A76="","",MAX(0,C76-G76))</f>
        <v/>
      </c>
      <c r="J76" s="27">
        <f>IF(A76="","",IFERROR(G76/C76,0))</f>
        <v/>
      </c>
      <c r="K76" s="28">
        <f>IF(A76="","",IF(I76=0,"Getilgt","Offen"))</f>
        <v/>
      </c>
    </row>
    <row r="77">
      <c r="A77" s="21">
        <f>IF(OR($B$4="",$B$11="",ROW()-14&gt;$B$11),"",ROW()-14)</f>
        <v/>
      </c>
      <c r="B77" s="21">
        <f>IF(A77="","",$B$10+A77-1)</f>
        <v/>
      </c>
      <c r="C77" s="44">
        <f>IF(A77="","",IF(A77=1,$B$6,I76))</f>
        <v/>
      </c>
      <c r="D77" s="44">
        <f>IF(A77="","",C77*$B$7)</f>
        <v/>
      </c>
      <c r="E77" s="44">
        <f>IF(A77="","",MIN(C77,MAX(0,$B$6*$B$8)))</f>
        <v/>
      </c>
      <c r="F77" s="44">
        <f>IF(A77="","",MIN(MAX(0,C77-E77),$B$9))</f>
        <v/>
      </c>
      <c r="G77" s="44">
        <f>IF(A77="","",MIN(C77,E77+F77))</f>
        <v/>
      </c>
      <c r="H77" s="44">
        <f>IF(A77="","",D77+E77)</f>
        <v/>
      </c>
      <c r="I77" s="44">
        <f>IF(A77="","",MAX(0,C77-G77))</f>
        <v/>
      </c>
      <c r="J77" s="23">
        <f>IF(A77="","",IFERROR(G77/C77,0))</f>
        <v/>
      </c>
      <c r="K77" s="24">
        <f>IF(A77="","",IF(I77=0,"Getilgt","Offen"))</f>
        <v/>
      </c>
    </row>
    <row r="78">
      <c r="A78" s="25">
        <f>IF(OR($B$4="",$B$11="",ROW()-14&gt;$B$11),"",ROW()-14)</f>
        <v/>
      </c>
      <c r="B78" s="25">
        <f>IF(A78="","",$B$10+A78-1)</f>
        <v/>
      </c>
      <c r="C78" s="45">
        <f>IF(A78="","",IF(A78=1,$B$6,I77))</f>
        <v/>
      </c>
      <c r="D78" s="45">
        <f>IF(A78="","",C78*$B$7)</f>
        <v/>
      </c>
      <c r="E78" s="45">
        <f>IF(A78="","",MIN(C78,MAX(0,$B$6*$B$8)))</f>
        <v/>
      </c>
      <c r="F78" s="45">
        <f>IF(A78="","",MIN(MAX(0,C78-E78),$B$9))</f>
        <v/>
      </c>
      <c r="G78" s="45">
        <f>IF(A78="","",MIN(C78,E78+F78))</f>
        <v/>
      </c>
      <c r="H78" s="45">
        <f>IF(A78="","",D78+E78)</f>
        <v/>
      </c>
      <c r="I78" s="45">
        <f>IF(A78="","",MAX(0,C78-G78))</f>
        <v/>
      </c>
      <c r="J78" s="27">
        <f>IF(A78="","",IFERROR(G78/C78,0))</f>
        <v/>
      </c>
      <c r="K78" s="28">
        <f>IF(A78="","",IF(I78=0,"Getilgt","Offen"))</f>
        <v/>
      </c>
    </row>
    <row r="79">
      <c r="A79" s="21">
        <f>IF(OR($B$4="",$B$11="",ROW()-14&gt;$B$11),"",ROW()-14)</f>
        <v/>
      </c>
      <c r="B79" s="21">
        <f>IF(A79="","",$B$10+A79-1)</f>
        <v/>
      </c>
      <c r="C79" s="44">
        <f>IF(A79="","",IF(A79=1,$B$6,I78))</f>
        <v/>
      </c>
      <c r="D79" s="44">
        <f>IF(A79="","",C79*$B$7)</f>
        <v/>
      </c>
      <c r="E79" s="44">
        <f>IF(A79="","",MIN(C79,MAX(0,$B$6*$B$8)))</f>
        <v/>
      </c>
      <c r="F79" s="44">
        <f>IF(A79="","",MIN(MAX(0,C79-E79),$B$9))</f>
        <v/>
      </c>
      <c r="G79" s="44">
        <f>IF(A79="","",MIN(C79,E79+F79))</f>
        <v/>
      </c>
      <c r="H79" s="44">
        <f>IF(A79="","",D79+E79)</f>
        <v/>
      </c>
      <c r="I79" s="44">
        <f>IF(A79="","",MAX(0,C79-G79))</f>
        <v/>
      </c>
      <c r="J79" s="23">
        <f>IF(A79="","",IFERROR(G79/C79,0))</f>
        <v/>
      </c>
      <c r="K79" s="24">
        <f>IF(A79="","",IF(I79=0,"Getilgt","Offen"))</f>
        <v/>
      </c>
    </row>
    <row r="80">
      <c r="A80" s="25">
        <f>IF(OR($B$4="",$B$11="",ROW()-14&gt;$B$11),"",ROW()-14)</f>
        <v/>
      </c>
      <c r="B80" s="25">
        <f>IF(A80="","",$B$10+A80-1)</f>
        <v/>
      </c>
      <c r="C80" s="45">
        <f>IF(A80="","",IF(A80=1,$B$6,I79))</f>
        <v/>
      </c>
      <c r="D80" s="45">
        <f>IF(A80="","",C80*$B$7)</f>
        <v/>
      </c>
      <c r="E80" s="45">
        <f>IF(A80="","",MIN(C80,MAX(0,$B$6*$B$8)))</f>
        <v/>
      </c>
      <c r="F80" s="45">
        <f>IF(A80="","",MIN(MAX(0,C80-E80),$B$9))</f>
        <v/>
      </c>
      <c r="G80" s="45">
        <f>IF(A80="","",MIN(C80,E80+F80))</f>
        <v/>
      </c>
      <c r="H80" s="45">
        <f>IF(A80="","",D80+E80)</f>
        <v/>
      </c>
      <c r="I80" s="45">
        <f>IF(A80="","",MAX(0,C80-G80))</f>
        <v/>
      </c>
      <c r="J80" s="27">
        <f>IF(A80="","",IFERROR(G80/C80,0))</f>
        <v/>
      </c>
      <c r="K80" s="28">
        <f>IF(A80="","",IF(I80=0,"Getilgt","Offen"))</f>
        <v/>
      </c>
    </row>
    <row r="81">
      <c r="A81" s="21">
        <f>IF(OR($B$4="",$B$11="",ROW()-14&gt;$B$11),"",ROW()-14)</f>
        <v/>
      </c>
      <c r="B81" s="21">
        <f>IF(A81="","",$B$10+A81-1)</f>
        <v/>
      </c>
      <c r="C81" s="44">
        <f>IF(A81="","",IF(A81=1,$B$6,I80))</f>
        <v/>
      </c>
      <c r="D81" s="44">
        <f>IF(A81="","",C81*$B$7)</f>
        <v/>
      </c>
      <c r="E81" s="44">
        <f>IF(A81="","",MIN(C81,MAX(0,$B$6*$B$8)))</f>
        <v/>
      </c>
      <c r="F81" s="44">
        <f>IF(A81="","",MIN(MAX(0,C81-E81),$B$9))</f>
        <v/>
      </c>
      <c r="G81" s="44">
        <f>IF(A81="","",MIN(C81,E81+F81))</f>
        <v/>
      </c>
      <c r="H81" s="44">
        <f>IF(A81="","",D81+E81)</f>
        <v/>
      </c>
      <c r="I81" s="44">
        <f>IF(A81="","",MAX(0,C81-G81))</f>
        <v/>
      </c>
      <c r="J81" s="23">
        <f>IF(A81="","",IFERROR(G81/C81,0))</f>
        <v/>
      </c>
      <c r="K81" s="24">
        <f>IF(A81="","",IF(I81=0,"Getilgt","Offen"))</f>
        <v/>
      </c>
    </row>
    <row r="82">
      <c r="A82" s="25">
        <f>IF(OR($B$4="",$B$11="",ROW()-14&gt;$B$11),"",ROW()-14)</f>
        <v/>
      </c>
      <c r="B82" s="25">
        <f>IF(A82="","",$B$10+A82-1)</f>
        <v/>
      </c>
      <c r="C82" s="45">
        <f>IF(A82="","",IF(A82=1,$B$6,I81))</f>
        <v/>
      </c>
      <c r="D82" s="45">
        <f>IF(A82="","",C82*$B$7)</f>
        <v/>
      </c>
      <c r="E82" s="45">
        <f>IF(A82="","",MIN(C82,MAX(0,$B$6*$B$8)))</f>
        <v/>
      </c>
      <c r="F82" s="45">
        <f>IF(A82="","",MIN(MAX(0,C82-E82),$B$9))</f>
        <v/>
      </c>
      <c r="G82" s="45">
        <f>IF(A82="","",MIN(C82,E82+F82))</f>
        <v/>
      </c>
      <c r="H82" s="45">
        <f>IF(A82="","",D82+E82)</f>
        <v/>
      </c>
      <c r="I82" s="45">
        <f>IF(A82="","",MAX(0,C82-G82))</f>
        <v/>
      </c>
      <c r="J82" s="27">
        <f>IF(A82="","",IFERROR(G82/C82,0))</f>
        <v/>
      </c>
      <c r="K82" s="28">
        <f>IF(A82="","",IF(I82=0,"Getilgt","Offen"))</f>
        <v/>
      </c>
    </row>
    <row r="83">
      <c r="A83" s="21">
        <f>IF(OR($B$4="",$B$11="",ROW()-14&gt;$B$11),"",ROW()-14)</f>
        <v/>
      </c>
      <c r="B83" s="21">
        <f>IF(A83="","",$B$10+A83-1)</f>
        <v/>
      </c>
      <c r="C83" s="44">
        <f>IF(A83="","",IF(A83=1,$B$6,I82))</f>
        <v/>
      </c>
      <c r="D83" s="44">
        <f>IF(A83="","",C83*$B$7)</f>
        <v/>
      </c>
      <c r="E83" s="44">
        <f>IF(A83="","",MIN(C83,MAX(0,$B$6*$B$8)))</f>
        <v/>
      </c>
      <c r="F83" s="44">
        <f>IF(A83="","",MIN(MAX(0,C83-E83),$B$9))</f>
        <v/>
      </c>
      <c r="G83" s="44">
        <f>IF(A83="","",MIN(C83,E83+F83))</f>
        <v/>
      </c>
      <c r="H83" s="44">
        <f>IF(A83="","",D83+E83)</f>
        <v/>
      </c>
      <c r="I83" s="44">
        <f>IF(A83="","",MAX(0,C83-G83))</f>
        <v/>
      </c>
      <c r="J83" s="23">
        <f>IF(A83="","",IFERROR(G83/C83,0))</f>
        <v/>
      </c>
      <c r="K83" s="24">
        <f>IF(A83="","",IF(I83=0,"Getilgt","Offen"))</f>
        <v/>
      </c>
    </row>
    <row r="84">
      <c r="A84" s="25">
        <f>IF(OR($B$4="",$B$11="",ROW()-14&gt;$B$11),"",ROW()-14)</f>
        <v/>
      </c>
      <c r="B84" s="25">
        <f>IF(A84="","",$B$10+A84-1)</f>
        <v/>
      </c>
      <c r="C84" s="45">
        <f>IF(A84="","",IF(A84=1,$B$6,I83))</f>
        <v/>
      </c>
      <c r="D84" s="45">
        <f>IF(A84="","",C84*$B$7)</f>
        <v/>
      </c>
      <c r="E84" s="45">
        <f>IF(A84="","",MIN(C84,MAX(0,$B$6*$B$8)))</f>
        <v/>
      </c>
      <c r="F84" s="45">
        <f>IF(A84="","",MIN(MAX(0,C84-E84),$B$9))</f>
        <v/>
      </c>
      <c r="G84" s="45">
        <f>IF(A84="","",MIN(C84,E84+F84))</f>
        <v/>
      </c>
      <c r="H84" s="45">
        <f>IF(A84="","",D84+E84)</f>
        <v/>
      </c>
      <c r="I84" s="45">
        <f>IF(A84="","",MAX(0,C84-G84))</f>
        <v/>
      </c>
      <c r="J84" s="27">
        <f>IF(A84="","",IFERROR(G84/C84,0))</f>
        <v/>
      </c>
      <c r="K84" s="28">
        <f>IF(A84="","",IF(I84=0,"Getilgt","Offen"))</f>
        <v/>
      </c>
    </row>
    <row r="85">
      <c r="A85" s="21">
        <f>IF(OR($B$4="",$B$11="",ROW()-14&gt;$B$11),"",ROW()-14)</f>
        <v/>
      </c>
      <c r="B85" s="21">
        <f>IF(A85="","",$B$10+A85-1)</f>
        <v/>
      </c>
      <c r="C85" s="44">
        <f>IF(A85="","",IF(A85=1,$B$6,I84))</f>
        <v/>
      </c>
      <c r="D85" s="44">
        <f>IF(A85="","",C85*$B$7)</f>
        <v/>
      </c>
      <c r="E85" s="44">
        <f>IF(A85="","",MIN(C85,MAX(0,$B$6*$B$8)))</f>
        <v/>
      </c>
      <c r="F85" s="44">
        <f>IF(A85="","",MIN(MAX(0,C85-E85),$B$9))</f>
        <v/>
      </c>
      <c r="G85" s="44">
        <f>IF(A85="","",MIN(C85,E85+F85))</f>
        <v/>
      </c>
      <c r="H85" s="44">
        <f>IF(A85="","",D85+E85)</f>
        <v/>
      </c>
      <c r="I85" s="44">
        <f>IF(A85="","",MAX(0,C85-G85))</f>
        <v/>
      </c>
      <c r="J85" s="23">
        <f>IF(A85="","",IFERROR(G85/C85,0))</f>
        <v/>
      </c>
      <c r="K85" s="24">
        <f>IF(A85="","",IF(I85=0,"Getilgt","Offen"))</f>
        <v/>
      </c>
    </row>
    <row r="86">
      <c r="A86" s="25">
        <f>IF(OR($B$4="",$B$11="",ROW()-14&gt;$B$11),"",ROW()-14)</f>
        <v/>
      </c>
      <c r="B86" s="25">
        <f>IF(A86="","",$B$10+A86-1)</f>
        <v/>
      </c>
      <c r="C86" s="45">
        <f>IF(A86="","",IF(A86=1,$B$6,I85))</f>
        <v/>
      </c>
      <c r="D86" s="45">
        <f>IF(A86="","",C86*$B$7)</f>
        <v/>
      </c>
      <c r="E86" s="45">
        <f>IF(A86="","",MIN(C86,MAX(0,$B$6*$B$8)))</f>
        <v/>
      </c>
      <c r="F86" s="45">
        <f>IF(A86="","",MIN(MAX(0,C86-E86),$B$9))</f>
        <v/>
      </c>
      <c r="G86" s="45">
        <f>IF(A86="","",MIN(C86,E86+F86))</f>
        <v/>
      </c>
      <c r="H86" s="45">
        <f>IF(A86="","",D86+E86)</f>
        <v/>
      </c>
      <c r="I86" s="45">
        <f>IF(A86="","",MAX(0,C86-G86))</f>
        <v/>
      </c>
      <c r="J86" s="27">
        <f>IF(A86="","",IFERROR(G86/C86,0))</f>
        <v/>
      </c>
      <c r="K86" s="28">
        <f>IF(A86="","",IF(I86=0,"Getilgt","Offen"))</f>
        <v/>
      </c>
    </row>
    <row r="87">
      <c r="A87" s="21">
        <f>IF(OR($B$4="",$B$11="",ROW()-14&gt;$B$11),"",ROW()-14)</f>
        <v/>
      </c>
      <c r="B87" s="21">
        <f>IF(A87="","",$B$10+A87-1)</f>
        <v/>
      </c>
      <c r="C87" s="44">
        <f>IF(A87="","",IF(A87=1,$B$6,I86))</f>
        <v/>
      </c>
      <c r="D87" s="44">
        <f>IF(A87="","",C87*$B$7)</f>
        <v/>
      </c>
      <c r="E87" s="44">
        <f>IF(A87="","",MIN(C87,MAX(0,$B$6*$B$8)))</f>
        <v/>
      </c>
      <c r="F87" s="44">
        <f>IF(A87="","",MIN(MAX(0,C87-E87),$B$9))</f>
        <v/>
      </c>
      <c r="G87" s="44">
        <f>IF(A87="","",MIN(C87,E87+F87))</f>
        <v/>
      </c>
      <c r="H87" s="44">
        <f>IF(A87="","",D87+E87)</f>
        <v/>
      </c>
      <c r="I87" s="44">
        <f>IF(A87="","",MAX(0,C87-G87))</f>
        <v/>
      </c>
      <c r="J87" s="23">
        <f>IF(A87="","",IFERROR(G87/C87,0))</f>
        <v/>
      </c>
      <c r="K87" s="24">
        <f>IF(A87="","",IF(I87=0,"Getilgt","Offen"))</f>
        <v/>
      </c>
    </row>
    <row r="88">
      <c r="A88" s="25">
        <f>IF(OR($B$4="",$B$11="",ROW()-14&gt;$B$11),"",ROW()-14)</f>
        <v/>
      </c>
      <c r="B88" s="25">
        <f>IF(A88="","",$B$10+A88-1)</f>
        <v/>
      </c>
      <c r="C88" s="45">
        <f>IF(A88="","",IF(A88=1,$B$6,I87))</f>
        <v/>
      </c>
      <c r="D88" s="45">
        <f>IF(A88="","",C88*$B$7)</f>
        <v/>
      </c>
      <c r="E88" s="45">
        <f>IF(A88="","",MIN(C88,MAX(0,$B$6*$B$8)))</f>
        <v/>
      </c>
      <c r="F88" s="45">
        <f>IF(A88="","",MIN(MAX(0,C88-E88),$B$9))</f>
        <v/>
      </c>
      <c r="G88" s="45">
        <f>IF(A88="","",MIN(C88,E88+F88))</f>
        <v/>
      </c>
      <c r="H88" s="45">
        <f>IF(A88="","",D88+E88)</f>
        <v/>
      </c>
      <c r="I88" s="45">
        <f>IF(A88="","",MAX(0,C88-G88))</f>
        <v/>
      </c>
      <c r="J88" s="27">
        <f>IF(A88="","",IFERROR(G88/C88,0))</f>
        <v/>
      </c>
      <c r="K88" s="28">
        <f>IF(A88="","",IF(I88=0,"Getilgt","Offen"))</f>
        <v/>
      </c>
    </row>
    <row r="89">
      <c r="A89" s="21">
        <f>IF(OR($B$4="",$B$11="",ROW()-14&gt;$B$11),"",ROW()-14)</f>
        <v/>
      </c>
      <c r="B89" s="21">
        <f>IF(A89="","",$B$10+A89-1)</f>
        <v/>
      </c>
      <c r="C89" s="44">
        <f>IF(A89="","",IF(A89=1,$B$6,I88))</f>
        <v/>
      </c>
      <c r="D89" s="44">
        <f>IF(A89="","",C89*$B$7)</f>
        <v/>
      </c>
      <c r="E89" s="44">
        <f>IF(A89="","",MIN(C89,MAX(0,$B$6*$B$8)))</f>
        <v/>
      </c>
      <c r="F89" s="44">
        <f>IF(A89="","",MIN(MAX(0,C89-E89),$B$9))</f>
        <v/>
      </c>
      <c r="G89" s="44">
        <f>IF(A89="","",MIN(C89,E89+F89))</f>
        <v/>
      </c>
      <c r="H89" s="44">
        <f>IF(A89="","",D89+E89)</f>
        <v/>
      </c>
      <c r="I89" s="44">
        <f>IF(A89="","",MAX(0,C89-G89))</f>
        <v/>
      </c>
      <c r="J89" s="23">
        <f>IF(A89="","",IFERROR(G89/C89,0))</f>
        <v/>
      </c>
      <c r="K89" s="24">
        <f>IF(A89="","",IF(I89=0,"Getilgt","Offen"))</f>
        <v/>
      </c>
    </row>
    <row r="90">
      <c r="A90" s="25">
        <f>IF(OR($B$4="",$B$11="",ROW()-14&gt;$B$11),"",ROW()-14)</f>
        <v/>
      </c>
      <c r="B90" s="25">
        <f>IF(A90="","",$B$10+A90-1)</f>
        <v/>
      </c>
      <c r="C90" s="45">
        <f>IF(A90="","",IF(A90=1,$B$6,I89))</f>
        <v/>
      </c>
      <c r="D90" s="45">
        <f>IF(A90="","",C90*$B$7)</f>
        <v/>
      </c>
      <c r="E90" s="45">
        <f>IF(A90="","",MIN(C90,MAX(0,$B$6*$B$8)))</f>
        <v/>
      </c>
      <c r="F90" s="45">
        <f>IF(A90="","",MIN(MAX(0,C90-E90),$B$9))</f>
        <v/>
      </c>
      <c r="G90" s="45">
        <f>IF(A90="","",MIN(C90,E90+F90))</f>
        <v/>
      </c>
      <c r="H90" s="45">
        <f>IF(A90="","",D90+E90)</f>
        <v/>
      </c>
      <c r="I90" s="45">
        <f>IF(A90="","",MAX(0,C90-G90))</f>
        <v/>
      </c>
      <c r="J90" s="27">
        <f>IF(A90="","",IFERROR(G90/C90,0))</f>
        <v/>
      </c>
      <c r="K90" s="28">
        <f>IF(A90="","",IF(I90=0,"Getilgt","Offen"))</f>
        <v/>
      </c>
    </row>
    <row r="91">
      <c r="A91" s="21">
        <f>IF(OR($B$4="",$B$11="",ROW()-14&gt;$B$11),"",ROW()-14)</f>
        <v/>
      </c>
      <c r="B91" s="21">
        <f>IF(A91="","",$B$10+A91-1)</f>
        <v/>
      </c>
      <c r="C91" s="44">
        <f>IF(A91="","",IF(A91=1,$B$6,I90))</f>
        <v/>
      </c>
      <c r="D91" s="44">
        <f>IF(A91="","",C91*$B$7)</f>
        <v/>
      </c>
      <c r="E91" s="44">
        <f>IF(A91="","",MIN(C91,MAX(0,$B$6*$B$8)))</f>
        <v/>
      </c>
      <c r="F91" s="44">
        <f>IF(A91="","",MIN(MAX(0,C91-E91),$B$9))</f>
        <v/>
      </c>
      <c r="G91" s="44">
        <f>IF(A91="","",MIN(C91,E91+F91))</f>
        <v/>
      </c>
      <c r="H91" s="44">
        <f>IF(A91="","",D91+E91)</f>
        <v/>
      </c>
      <c r="I91" s="44">
        <f>IF(A91="","",MAX(0,C91-G91))</f>
        <v/>
      </c>
      <c r="J91" s="23">
        <f>IF(A91="","",IFERROR(G91/C91,0))</f>
        <v/>
      </c>
      <c r="K91" s="24">
        <f>IF(A91="","",IF(I91=0,"Getilgt","Offen"))</f>
        <v/>
      </c>
    </row>
    <row r="92">
      <c r="A92" s="25">
        <f>IF(OR($B$4="",$B$11="",ROW()-14&gt;$B$11),"",ROW()-14)</f>
        <v/>
      </c>
      <c r="B92" s="25">
        <f>IF(A92="","",$B$10+A92-1)</f>
        <v/>
      </c>
      <c r="C92" s="45">
        <f>IF(A92="","",IF(A92=1,$B$6,I91))</f>
        <v/>
      </c>
      <c r="D92" s="45">
        <f>IF(A92="","",C92*$B$7)</f>
        <v/>
      </c>
      <c r="E92" s="45">
        <f>IF(A92="","",MIN(C92,MAX(0,$B$6*$B$8)))</f>
        <v/>
      </c>
      <c r="F92" s="45">
        <f>IF(A92="","",MIN(MAX(0,C92-E92),$B$9))</f>
        <v/>
      </c>
      <c r="G92" s="45">
        <f>IF(A92="","",MIN(C92,E92+F92))</f>
        <v/>
      </c>
      <c r="H92" s="45">
        <f>IF(A92="","",D92+E92)</f>
        <v/>
      </c>
      <c r="I92" s="45">
        <f>IF(A92="","",MAX(0,C92-G92))</f>
        <v/>
      </c>
      <c r="J92" s="27">
        <f>IF(A92="","",IFERROR(G92/C92,0))</f>
        <v/>
      </c>
      <c r="K92" s="28">
        <f>IF(A92="","",IF(I92=0,"Getilgt","Offen"))</f>
        <v/>
      </c>
    </row>
    <row r="93">
      <c r="A93" s="21">
        <f>IF(OR($B$4="",$B$11="",ROW()-14&gt;$B$11),"",ROW()-14)</f>
        <v/>
      </c>
      <c r="B93" s="21">
        <f>IF(A93="","",$B$10+A93-1)</f>
        <v/>
      </c>
      <c r="C93" s="44">
        <f>IF(A93="","",IF(A93=1,$B$6,I92))</f>
        <v/>
      </c>
      <c r="D93" s="44">
        <f>IF(A93="","",C93*$B$7)</f>
        <v/>
      </c>
      <c r="E93" s="44">
        <f>IF(A93="","",MIN(C93,MAX(0,$B$6*$B$8)))</f>
        <v/>
      </c>
      <c r="F93" s="44">
        <f>IF(A93="","",MIN(MAX(0,C93-E93),$B$9))</f>
        <v/>
      </c>
      <c r="G93" s="44">
        <f>IF(A93="","",MIN(C93,E93+F93))</f>
        <v/>
      </c>
      <c r="H93" s="44">
        <f>IF(A93="","",D93+E93)</f>
        <v/>
      </c>
      <c r="I93" s="44">
        <f>IF(A93="","",MAX(0,C93-G93))</f>
        <v/>
      </c>
      <c r="J93" s="23">
        <f>IF(A93="","",IFERROR(G93/C93,0))</f>
        <v/>
      </c>
      <c r="K93" s="24">
        <f>IF(A93="","",IF(I93=0,"Getilgt","Offen"))</f>
        <v/>
      </c>
    </row>
    <row r="94">
      <c r="A94" s="25">
        <f>IF(OR($B$4="",$B$11="",ROW()-14&gt;$B$11),"",ROW()-14)</f>
        <v/>
      </c>
      <c r="B94" s="25">
        <f>IF(A94="","",$B$10+A94-1)</f>
        <v/>
      </c>
      <c r="C94" s="45">
        <f>IF(A94="","",IF(A94=1,$B$6,I93))</f>
        <v/>
      </c>
      <c r="D94" s="45">
        <f>IF(A94="","",C94*$B$7)</f>
        <v/>
      </c>
      <c r="E94" s="45">
        <f>IF(A94="","",MIN(C94,MAX(0,$B$6*$B$8)))</f>
        <v/>
      </c>
      <c r="F94" s="45">
        <f>IF(A94="","",MIN(MAX(0,C94-E94),$B$9))</f>
        <v/>
      </c>
      <c r="G94" s="45">
        <f>IF(A94="","",MIN(C94,E94+F94))</f>
        <v/>
      </c>
      <c r="H94" s="45">
        <f>IF(A94="","",D94+E94)</f>
        <v/>
      </c>
      <c r="I94" s="45">
        <f>IF(A94="","",MAX(0,C94-G94))</f>
        <v/>
      </c>
      <c r="J94" s="27">
        <f>IF(A94="","",IFERROR(G94/C94,0))</f>
        <v/>
      </c>
      <c r="K94" s="28">
        <f>IF(A94="","",IF(I94=0,"Getilgt","Offen"))</f>
        <v/>
      </c>
    </row>
    <row r="95">
      <c r="A95" s="21">
        <f>IF(OR($B$4="",$B$11="",ROW()-14&gt;$B$11),"",ROW()-14)</f>
        <v/>
      </c>
      <c r="B95" s="21">
        <f>IF(A95="","",$B$10+A95-1)</f>
        <v/>
      </c>
      <c r="C95" s="44">
        <f>IF(A95="","",IF(A95=1,$B$6,I94))</f>
        <v/>
      </c>
      <c r="D95" s="44">
        <f>IF(A95="","",C95*$B$7)</f>
        <v/>
      </c>
      <c r="E95" s="44">
        <f>IF(A95="","",MIN(C95,MAX(0,$B$6*$B$8)))</f>
        <v/>
      </c>
      <c r="F95" s="44">
        <f>IF(A95="","",MIN(MAX(0,C95-E95),$B$9))</f>
        <v/>
      </c>
      <c r="G95" s="44">
        <f>IF(A95="","",MIN(C95,E95+F95))</f>
        <v/>
      </c>
      <c r="H95" s="44">
        <f>IF(A95="","",D95+E95)</f>
        <v/>
      </c>
      <c r="I95" s="44">
        <f>IF(A95="","",MAX(0,C95-G95))</f>
        <v/>
      </c>
      <c r="J95" s="23">
        <f>IF(A95="","",IFERROR(G95/C95,0))</f>
        <v/>
      </c>
      <c r="K95" s="24">
        <f>IF(A95="","",IF(I95=0,"Getilgt","Offen"))</f>
        <v/>
      </c>
    </row>
    <row r="96">
      <c r="A96" s="25">
        <f>IF(OR($B$4="",$B$11="",ROW()-14&gt;$B$11),"",ROW()-14)</f>
        <v/>
      </c>
      <c r="B96" s="25">
        <f>IF(A96="","",$B$10+A96-1)</f>
        <v/>
      </c>
      <c r="C96" s="45">
        <f>IF(A96="","",IF(A96=1,$B$6,I95))</f>
        <v/>
      </c>
      <c r="D96" s="45">
        <f>IF(A96="","",C96*$B$7)</f>
        <v/>
      </c>
      <c r="E96" s="45">
        <f>IF(A96="","",MIN(C96,MAX(0,$B$6*$B$8)))</f>
        <v/>
      </c>
      <c r="F96" s="45">
        <f>IF(A96="","",MIN(MAX(0,C96-E96),$B$9))</f>
        <v/>
      </c>
      <c r="G96" s="45">
        <f>IF(A96="","",MIN(C96,E96+F96))</f>
        <v/>
      </c>
      <c r="H96" s="45">
        <f>IF(A96="","",D96+E96)</f>
        <v/>
      </c>
      <c r="I96" s="45">
        <f>IF(A96="","",MAX(0,C96-G96))</f>
        <v/>
      </c>
      <c r="J96" s="27">
        <f>IF(A96="","",IFERROR(G96/C96,0))</f>
        <v/>
      </c>
      <c r="K96" s="28">
        <f>IF(A96="","",IF(I96=0,"Getilgt","Offen"))</f>
        <v/>
      </c>
    </row>
    <row r="97">
      <c r="A97" s="21">
        <f>IF(OR($B$4="",$B$11="",ROW()-14&gt;$B$11),"",ROW()-14)</f>
        <v/>
      </c>
      <c r="B97" s="21">
        <f>IF(A97="","",$B$10+A97-1)</f>
        <v/>
      </c>
      <c r="C97" s="44">
        <f>IF(A97="","",IF(A97=1,$B$6,I96))</f>
        <v/>
      </c>
      <c r="D97" s="44">
        <f>IF(A97="","",C97*$B$7)</f>
        <v/>
      </c>
      <c r="E97" s="44">
        <f>IF(A97="","",MIN(C97,MAX(0,$B$6*$B$8)))</f>
        <v/>
      </c>
      <c r="F97" s="44">
        <f>IF(A97="","",MIN(MAX(0,C97-E97),$B$9))</f>
        <v/>
      </c>
      <c r="G97" s="44">
        <f>IF(A97="","",MIN(C97,E97+F97))</f>
        <v/>
      </c>
      <c r="H97" s="44">
        <f>IF(A97="","",D97+E97)</f>
        <v/>
      </c>
      <c r="I97" s="44">
        <f>IF(A97="","",MAX(0,C97-G97))</f>
        <v/>
      </c>
      <c r="J97" s="23">
        <f>IF(A97="","",IFERROR(G97/C97,0))</f>
        <v/>
      </c>
      <c r="K97" s="24">
        <f>IF(A97="","",IF(I97=0,"Getilgt","Offen"))</f>
        <v/>
      </c>
    </row>
    <row r="98">
      <c r="A98" s="25">
        <f>IF(OR($B$4="",$B$11="",ROW()-14&gt;$B$11),"",ROW()-14)</f>
        <v/>
      </c>
      <c r="B98" s="25">
        <f>IF(A98="","",$B$10+A98-1)</f>
        <v/>
      </c>
      <c r="C98" s="45">
        <f>IF(A98="","",IF(A98=1,$B$6,I97))</f>
        <v/>
      </c>
      <c r="D98" s="45">
        <f>IF(A98="","",C98*$B$7)</f>
        <v/>
      </c>
      <c r="E98" s="45">
        <f>IF(A98="","",MIN(C98,MAX(0,$B$6*$B$8)))</f>
        <v/>
      </c>
      <c r="F98" s="45">
        <f>IF(A98="","",MIN(MAX(0,C98-E98),$B$9))</f>
        <v/>
      </c>
      <c r="G98" s="45">
        <f>IF(A98="","",MIN(C98,E98+F98))</f>
        <v/>
      </c>
      <c r="H98" s="45">
        <f>IF(A98="","",D98+E98)</f>
        <v/>
      </c>
      <c r="I98" s="45">
        <f>IF(A98="","",MAX(0,C98-G98))</f>
        <v/>
      </c>
      <c r="J98" s="27">
        <f>IF(A98="","",IFERROR(G98/C98,0))</f>
        <v/>
      </c>
      <c r="K98" s="28">
        <f>IF(A98="","",IF(I98=0,"Getilgt","Offen"))</f>
        <v/>
      </c>
    </row>
    <row r="99">
      <c r="A99" s="21">
        <f>IF(OR($B$4="",$B$11="",ROW()-14&gt;$B$11),"",ROW()-14)</f>
        <v/>
      </c>
      <c r="B99" s="21">
        <f>IF(A99="","",$B$10+A99-1)</f>
        <v/>
      </c>
      <c r="C99" s="44">
        <f>IF(A99="","",IF(A99=1,$B$6,I98))</f>
        <v/>
      </c>
      <c r="D99" s="44">
        <f>IF(A99="","",C99*$B$7)</f>
        <v/>
      </c>
      <c r="E99" s="44">
        <f>IF(A99="","",MIN(C99,MAX(0,$B$6*$B$8)))</f>
        <v/>
      </c>
      <c r="F99" s="44">
        <f>IF(A99="","",MIN(MAX(0,C99-E99),$B$9))</f>
        <v/>
      </c>
      <c r="G99" s="44">
        <f>IF(A99="","",MIN(C99,E99+F99))</f>
        <v/>
      </c>
      <c r="H99" s="44">
        <f>IF(A99="","",D99+E99)</f>
        <v/>
      </c>
      <c r="I99" s="44">
        <f>IF(A99="","",MAX(0,C99-G99))</f>
        <v/>
      </c>
      <c r="J99" s="23">
        <f>IF(A99="","",IFERROR(G99/C99,0))</f>
        <v/>
      </c>
      <c r="K99" s="24">
        <f>IF(A99="","",IF(I99=0,"Getilgt","Offen"))</f>
        <v/>
      </c>
    </row>
    <row r="100">
      <c r="A100" s="25">
        <f>IF(OR($B$4="",$B$11="",ROW()-14&gt;$B$11),"",ROW()-14)</f>
        <v/>
      </c>
      <c r="B100" s="25">
        <f>IF(A100="","",$B$10+A100-1)</f>
        <v/>
      </c>
      <c r="C100" s="45">
        <f>IF(A100="","",IF(A100=1,$B$6,I99))</f>
        <v/>
      </c>
      <c r="D100" s="45">
        <f>IF(A100="","",C100*$B$7)</f>
        <v/>
      </c>
      <c r="E100" s="45">
        <f>IF(A100="","",MIN(C100,MAX(0,$B$6*$B$8)))</f>
        <v/>
      </c>
      <c r="F100" s="45">
        <f>IF(A100="","",MIN(MAX(0,C100-E100),$B$9))</f>
        <v/>
      </c>
      <c r="G100" s="45">
        <f>IF(A100="","",MIN(C100,E100+F100))</f>
        <v/>
      </c>
      <c r="H100" s="45">
        <f>IF(A100="","",D100+E100)</f>
        <v/>
      </c>
      <c r="I100" s="45">
        <f>IF(A100="","",MAX(0,C100-G100))</f>
        <v/>
      </c>
      <c r="J100" s="27">
        <f>IF(A100="","",IFERROR(G100/C100,0))</f>
        <v/>
      </c>
      <c r="K100" s="28">
        <f>IF(A100="","",IF(I100=0,"Getilgt","Offen"))</f>
        <v/>
      </c>
    </row>
    <row r="101">
      <c r="A101" s="21">
        <f>IF(OR($B$4="",$B$11="",ROW()-14&gt;$B$11),"",ROW()-14)</f>
        <v/>
      </c>
      <c r="B101" s="21">
        <f>IF(A101="","",$B$10+A101-1)</f>
        <v/>
      </c>
      <c r="C101" s="44">
        <f>IF(A101="","",IF(A101=1,$B$6,I100))</f>
        <v/>
      </c>
      <c r="D101" s="44">
        <f>IF(A101="","",C101*$B$7)</f>
        <v/>
      </c>
      <c r="E101" s="44">
        <f>IF(A101="","",MIN(C101,MAX(0,$B$6*$B$8)))</f>
        <v/>
      </c>
      <c r="F101" s="44">
        <f>IF(A101="","",MIN(MAX(0,C101-E101),$B$9))</f>
        <v/>
      </c>
      <c r="G101" s="44">
        <f>IF(A101="","",MIN(C101,E101+F101))</f>
        <v/>
      </c>
      <c r="H101" s="44">
        <f>IF(A101="","",D101+E101)</f>
        <v/>
      </c>
      <c r="I101" s="44">
        <f>IF(A101="","",MAX(0,C101-G101))</f>
        <v/>
      </c>
      <c r="J101" s="23">
        <f>IF(A101="","",IFERROR(G101/C101,0))</f>
        <v/>
      </c>
      <c r="K101" s="24">
        <f>IF(A101="","",IF(I101=0,"Getilgt","Offen"))</f>
        <v/>
      </c>
    </row>
    <row r="102">
      <c r="A102" s="25">
        <f>IF(OR($B$4="",$B$11="",ROW()-14&gt;$B$11),"",ROW()-14)</f>
        <v/>
      </c>
      <c r="B102" s="25">
        <f>IF(A102="","",$B$10+A102-1)</f>
        <v/>
      </c>
      <c r="C102" s="45">
        <f>IF(A102="","",IF(A102=1,$B$6,I101))</f>
        <v/>
      </c>
      <c r="D102" s="45">
        <f>IF(A102="","",C102*$B$7)</f>
        <v/>
      </c>
      <c r="E102" s="45">
        <f>IF(A102="","",MIN(C102,MAX(0,$B$6*$B$8)))</f>
        <v/>
      </c>
      <c r="F102" s="45">
        <f>IF(A102="","",MIN(MAX(0,C102-E102),$B$9))</f>
        <v/>
      </c>
      <c r="G102" s="45">
        <f>IF(A102="","",MIN(C102,E102+F102))</f>
        <v/>
      </c>
      <c r="H102" s="45">
        <f>IF(A102="","",D102+E102)</f>
        <v/>
      </c>
      <c r="I102" s="45">
        <f>IF(A102="","",MAX(0,C102-G102))</f>
        <v/>
      </c>
      <c r="J102" s="27">
        <f>IF(A102="","",IFERROR(G102/C102,0))</f>
        <v/>
      </c>
      <c r="K102" s="28">
        <f>IF(A102="","",IF(I102=0,"Getilgt","Offen"))</f>
        <v/>
      </c>
    </row>
    <row r="103">
      <c r="A103" s="21">
        <f>IF(OR($B$4="",$B$11="",ROW()-14&gt;$B$11),"",ROW()-14)</f>
        <v/>
      </c>
      <c r="B103" s="21">
        <f>IF(A103="","",$B$10+A103-1)</f>
        <v/>
      </c>
      <c r="C103" s="44">
        <f>IF(A103="","",IF(A103=1,$B$6,I102))</f>
        <v/>
      </c>
      <c r="D103" s="44">
        <f>IF(A103="","",C103*$B$7)</f>
        <v/>
      </c>
      <c r="E103" s="44">
        <f>IF(A103="","",MIN(C103,MAX(0,$B$6*$B$8)))</f>
        <v/>
      </c>
      <c r="F103" s="44">
        <f>IF(A103="","",MIN(MAX(0,C103-E103),$B$9))</f>
        <v/>
      </c>
      <c r="G103" s="44">
        <f>IF(A103="","",MIN(C103,E103+F103))</f>
        <v/>
      </c>
      <c r="H103" s="44">
        <f>IF(A103="","",D103+E103)</f>
        <v/>
      </c>
      <c r="I103" s="44">
        <f>IF(A103="","",MAX(0,C103-G103))</f>
        <v/>
      </c>
      <c r="J103" s="23">
        <f>IF(A103="","",IFERROR(G103/C103,0))</f>
        <v/>
      </c>
      <c r="K103" s="24">
        <f>IF(A103="","",IF(I103=0,"Getilgt","Offen"))</f>
        <v/>
      </c>
    </row>
    <row r="104">
      <c r="A104" s="25">
        <f>IF(OR($B$4="",$B$11="",ROW()-14&gt;$B$11),"",ROW()-14)</f>
        <v/>
      </c>
      <c r="B104" s="25">
        <f>IF(A104="","",$B$10+A104-1)</f>
        <v/>
      </c>
      <c r="C104" s="45">
        <f>IF(A104="","",IF(A104=1,$B$6,I103))</f>
        <v/>
      </c>
      <c r="D104" s="45">
        <f>IF(A104="","",C104*$B$7)</f>
        <v/>
      </c>
      <c r="E104" s="45">
        <f>IF(A104="","",MIN(C104,MAX(0,$B$6*$B$8)))</f>
        <v/>
      </c>
      <c r="F104" s="45">
        <f>IF(A104="","",MIN(MAX(0,C104-E104),$B$9))</f>
        <v/>
      </c>
      <c r="G104" s="45">
        <f>IF(A104="","",MIN(C104,E104+F104))</f>
        <v/>
      </c>
      <c r="H104" s="45">
        <f>IF(A104="","",D104+E104)</f>
        <v/>
      </c>
      <c r="I104" s="45">
        <f>IF(A104="","",MAX(0,C104-G104))</f>
        <v/>
      </c>
      <c r="J104" s="27">
        <f>IF(A104="","",IFERROR(G104/C104,0))</f>
        <v/>
      </c>
      <c r="K104" s="28">
        <f>IF(A104="","",IF(I104=0,"Getilgt","Offen"))</f>
        <v/>
      </c>
    </row>
    <row r="105">
      <c r="A105" s="21">
        <f>IF(OR($B$4="",$B$11="",ROW()-14&gt;$B$11),"",ROW()-14)</f>
        <v/>
      </c>
      <c r="B105" s="21">
        <f>IF(A105="","",$B$10+A105-1)</f>
        <v/>
      </c>
      <c r="C105" s="44">
        <f>IF(A105="","",IF(A105=1,$B$6,I104))</f>
        <v/>
      </c>
      <c r="D105" s="44">
        <f>IF(A105="","",C105*$B$7)</f>
        <v/>
      </c>
      <c r="E105" s="44">
        <f>IF(A105="","",MIN(C105,MAX(0,$B$6*$B$8)))</f>
        <v/>
      </c>
      <c r="F105" s="44">
        <f>IF(A105="","",MIN(MAX(0,C105-E105),$B$9))</f>
        <v/>
      </c>
      <c r="G105" s="44">
        <f>IF(A105="","",MIN(C105,E105+F105))</f>
        <v/>
      </c>
      <c r="H105" s="44">
        <f>IF(A105="","",D105+E105)</f>
        <v/>
      </c>
      <c r="I105" s="44">
        <f>IF(A105="","",MAX(0,C105-G105))</f>
        <v/>
      </c>
      <c r="J105" s="23">
        <f>IF(A105="","",IFERROR(G105/C105,0))</f>
        <v/>
      </c>
      <c r="K105" s="24">
        <f>IF(A105="","",IF(I105=0,"Getilgt","Offen"))</f>
        <v/>
      </c>
    </row>
    <row r="106">
      <c r="A106" s="25">
        <f>IF(OR($B$4="",$B$11="",ROW()-14&gt;$B$11),"",ROW()-14)</f>
        <v/>
      </c>
      <c r="B106" s="25">
        <f>IF(A106="","",$B$10+A106-1)</f>
        <v/>
      </c>
      <c r="C106" s="45">
        <f>IF(A106="","",IF(A106=1,$B$6,I105))</f>
        <v/>
      </c>
      <c r="D106" s="45">
        <f>IF(A106="","",C106*$B$7)</f>
        <v/>
      </c>
      <c r="E106" s="45">
        <f>IF(A106="","",MIN(C106,MAX(0,$B$6*$B$8)))</f>
        <v/>
      </c>
      <c r="F106" s="45">
        <f>IF(A106="","",MIN(MAX(0,C106-E106),$B$9))</f>
        <v/>
      </c>
      <c r="G106" s="45">
        <f>IF(A106="","",MIN(C106,E106+F106))</f>
        <v/>
      </c>
      <c r="H106" s="45">
        <f>IF(A106="","",D106+E106)</f>
        <v/>
      </c>
      <c r="I106" s="45">
        <f>IF(A106="","",MAX(0,C106-G106))</f>
        <v/>
      </c>
      <c r="J106" s="27">
        <f>IF(A106="","",IFERROR(G106/C106,0))</f>
        <v/>
      </c>
      <c r="K106" s="28">
        <f>IF(A106="","",IF(I106=0,"Getilgt","Offen"))</f>
        <v/>
      </c>
    </row>
    <row r="107">
      <c r="A107" s="21">
        <f>IF(OR($B$4="",$B$11="",ROW()-14&gt;$B$11),"",ROW()-14)</f>
        <v/>
      </c>
      <c r="B107" s="21">
        <f>IF(A107="","",$B$10+A107-1)</f>
        <v/>
      </c>
      <c r="C107" s="44">
        <f>IF(A107="","",IF(A107=1,$B$6,I106))</f>
        <v/>
      </c>
      <c r="D107" s="44">
        <f>IF(A107="","",C107*$B$7)</f>
        <v/>
      </c>
      <c r="E107" s="44">
        <f>IF(A107="","",MIN(C107,MAX(0,$B$6*$B$8)))</f>
        <v/>
      </c>
      <c r="F107" s="44">
        <f>IF(A107="","",MIN(MAX(0,C107-E107),$B$9))</f>
        <v/>
      </c>
      <c r="G107" s="44">
        <f>IF(A107="","",MIN(C107,E107+F107))</f>
        <v/>
      </c>
      <c r="H107" s="44">
        <f>IF(A107="","",D107+E107)</f>
        <v/>
      </c>
      <c r="I107" s="44">
        <f>IF(A107="","",MAX(0,C107-G107))</f>
        <v/>
      </c>
      <c r="J107" s="23">
        <f>IF(A107="","",IFERROR(G107/C107,0))</f>
        <v/>
      </c>
      <c r="K107" s="24">
        <f>IF(A107="","",IF(I107=0,"Getilgt","Offen"))</f>
        <v/>
      </c>
    </row>
    <row r="108">
      <c r="A108" s="25">
        <f>IF(OR($B$4="",$B$11="",ROW()-14&gt;$B$11),"",ROW()-14)</f>
        <v/>
      </c>
      <c r="B108" s="25">
        <f>IF(A108="","",$B$10+A108-1)</f>
        <v/>
      </c>
      <c r="C108" s="45">
        <f>IF(A108="","",IF(A108=1,$B$6,I107))</f>
        <v/>
      </c>
      <c r="D108" s="45">
        <f>IF(A108="","",C108*$B$7)</f>
        <v/>
      </c>
      <c r="E108" s="45">
        <f>IF(A108="","",MIN(C108,MAX(0,$B$6*$B$8)))</f>
        <v/>
      </c>
      <c r="F108" s="45">
        <f>IF(A108="","",MIN(MAX(0,C108-E108),$B$9))</f>
        <v/>
      </c>
      <c r="G108" s="45">
        <f>IF(A108="","",MIN(C108,E108+F108))</f>
        <v/>
      </c>
      <c r="H108" s="45">
        <f>IF(A108="","",D108+E108)</f>
        <v/>
      </c>
      <c r="I108" s="45">
        <f>IF(A108="","",MAX(0,C108-G108))</f>
        <v/>
      </c>
      <c r="J108" s="27">
        <f>IF(A108="","",IFERROR(G108/C108,0))</f>
        <v/>
      </c>
      <c r="K108" s="28">
        <f>IF(A108="","",IF(I108=0,"Getilgt","Offen"))</f>
        <v/>
      </c>
    </row>
    <row r="109">
      <c r="A109" s="21">
        <f>IF(OR($B$4="",$B$11="",ROW()-14&gt;$B$11),"",ROW()-14)</f>
        <v/>
      </c>
      <c r="B109" s="21">
        <f>IF(A109="","",$B$10+A109-1)</f>
        <v/>
      </c>
      <c r="C109" s="44">
        <f>IF(A109="","",IF(A109=1,$B$6,I108))</f>
        <v/>
      </c>
      <c r="D109" s="44">
        <f>IF(A109="","",C109*$B$7)</f>
        <v/>
      </c>
      <c r="E109" s="44">
        <f>IF(A109="","",MIN(C109,MAX(0,$B$6*$B$8)))</f>
        <v/>
      </c>
      <c r="F109" s="44">
        <f>IF(A109="","",MIN(MAX(0,C109-E109),$B$9))</f>
        <v/>
      </c>
      <c r="G109" s="44">
        <f>IF(A109="","",MIN(C109,E109+F109))</f>
        <v/>
      </c>
      <c r="H109" s="44">
        <f>IF(A109="","",D109+E109)</f>
        <v/>
      </c>
      <c r="I109" s="44">
        <f>IF(A109="","",MAX(0,C109-G109))</f>
        <v/>
      </c>
      <c r="J109" s="23">
        <f>IF(A109="","",IFERROR(G109/C109,0))</f>
        <v/>
      </c>
      <c r="K109" s="24">
        <f>IF(A109="","",IF(I109=0,"Getilgt","Offen"))</f>
        <v/>
      </c>
    </row>
    <row r="110">
      <c r="A110" s="25">
        <f>IF(OR($B$4="",$B$11="",ROW()-14&gt;$B$11),"",ROW()-14)</f>
        <v/>
      </c>
      <c r="B110" s="25">
        <f>IF(A110="","",$B$10+A110-1)</f>
        <v/>
      </c>
      <c r="C110" s="45">
        <f>IF(A110="","",IF(A110=1,$B$6,I109))</f>
        <v/>
      </c>
      <c r="D110" s="45">
        <f>IF(A110="","",C110*$B$7)</f>
        <v/>
      </c>
      <c r="E110" s="45">
        <f>IF(A110="","",MIN(C110,MAX(0,$B$6*$B$8)))</f>
        <v/>
      </c>
      <c r="F110" s="45">
        <f>IF(A110="","",MIN(MAX(0,C110-E110),$B$9))</f>
        <v/>
      </c>
      <c r="G110" s="45">
        <f>IF(A110="","",MIN(C110,E110+F110))</f>
        <v/>
      </c>
      <c r="H110" s="45">
        <f>IF(A110="","",D110+E110)</f>
        <v/>
      </c>
      <c r="I110" s="45">
        <f>IF(A110="","",MAX(0,C110-G110))</f>
        <v/>
      </c>
      <c r="J110" s="27">
        <f>IF(A110="","",IFERROR(G110/C110,0))</f>
        <v/>
      </c>
      <c r="K110" s="28">
        <f>IF(A110="","",IF(I110=0,"Getilgt","Offen"))</f>
        <v/>
      </c>
    </row>
    <row r="111">
      <c r="A111" s="21">
        <f>IF(OR($B$4="",$B$11="",ROW()-14&gt;$B$11),"",ROW()-14)</f>
        <v/>
      </c>
      <c r="B111" s="21">
        <f>IF(A111="","",$B$10+A111-1)</f>
        <v/>
      </c>
      <c r="C111" s="44">
        <f>IF(A111="","",IF(A111=1,$B$6,I110))</f>
        <v/>
      </c>
      <c r="D111" s="44">
        <f>IF(A111="","",C111*$B$7)</f>
        <v/>
      </c>
      <c r="E111" s="44">
        <f>IF(A111="","",MIN(C111,MAX(0,$B$6*$B$8)))</f>
        <v/>
      </c>
      <c r="F111" s="44">
        <f>IF(A111="","",MIN(MAX(0,C111-E111),$B$9))</f>
        <v/>
      </c>
      <c r="G111" s="44">
        <f>IF(A111="","",MIN(C111,E111+F111))</f>
        <v/>
      </c>
      <c r="H111" s="44">
        <f>IF(A111="","",D111+E111)</f>
        <v/>
      </c>
      <c r="I111" s="44">
        <f>IF(A111="","",MAX(0,C111-G111))</f>
        <v/>
      </c>
      <c r="J111" s="23">
        <f>IF(A111="","",IFERROR(G111/C111,0))</f>
        <v/>
      </c>
      <c r="K111" s="24">
        <f>IF(A111="","",IF(I111=0,"Getilgt","Offen"))</f>
        <v/>
      </c>
    </row>
    <row r="112">
      <c r="A112" s="25">
        <f>IF(OR($B$4="",$B$11="",ROW()-14&gt;$B$11),"",ROW()-14)</f>
        <v/>
      </c>
      <c r="B112" s="25">
        <f>IF(A112="","",$B$10+A112-1)</f>
        <v/>
      </c>
      <c r="C112" s="45">
        <f>IF(A112="","",IF(A112=1,$B$6,I111))</f>
        <v/>
      </c>
      <c r="D112" s="45">
        <f>IF(A112="","",C112*$B$7)</f>
        <v/>
      </c>
      <c r="E112" s="45">
        <f>IF(A112="","",MIN(C112,MAX(0,$B$6*$B$8)))</f>
        <v/>
      </c>
      <c r="F112" s="45">
        <f>IF(A112="","",MIN(MAX(0,C112-E112),$B$9))</f>
        <v/>
      </c>
      <c r="G112" s="45">
        <f>IF(A112="","",MIN(C112,E112+F112))</f>
        <v/>
      </c>
      <c r="H112" s="45">
        <f>IF(A112="","",D112+E112)</f>
        <v/>
      </c>
      <c r="I112" s="45">
        <f>IF(A112="","",MAX(0,C112-G112))</f>
        <v/>
      </c>
      <c r="J112" s="27">
        <f>IF(A112="","",IFERROR(G112/C112,0))</f>
        <v/>
      </c>
      <c r="K112" s="28">
        <f>IF(A112="","",IF(I112=0,"Getilgt","Offen"))</f>
        <v/>
      </c>
    </row>
    <row r="113">
      <c r="A113" s="21">
        <f>IF(OR($B$4="",$B$11="",ROW()-14&gt;$B$11),"",ROW()-14)</f>
        <v/>
      </c>
      <c r="B113" s="21">
        <f>IF(A113="","",$B$10+A113-1)</f>
        <v/>
      </c>
      <c r="C113" s="44">
        <f>IF(A113="","",IF(A113=1,$B$6,I112))</f>
        <v/>
      </c>
      <c r="D113" s="44">
        <f>IF(A113="","",C113*$B$7)</f>
        <v/>
      </c>
      <c r="E113" s="44">
        <f>IF(A113="","",MIN(C113,MAX(0,$B$6*$B$8)))</f>
        <v/>
      </c>
      <c r="F113" s="44">
        <f>IF(A113="","",MIN(MAX(0,C113-E113),$B$9))</f>
        <v/>
      </c>
      <c r="G113" s="44">
        <f>IF(A113="","",MIN(C113,E113+F113))</f>
        <v/>
      </c>
      <c r="H113" s="44">
        <f>IF(A113="","",D113+E113)</f>
        <v/>
      </c>
      <c r="I113" s="44">
        <f>IF(A113="","",MAX(0,C113-G113))</f>
        <v/>
      </c>
      <c r="J113" s="23">
        <f>IF(A113="","",IFERROR(G113/C113,0))</f>
        <v/>
      </c>
      <c r="K113" s="24">
        <f>IF(A113="","",IF(I113=0,"Getilgt","Offen"))</f>
        <v/>
      </c>
    </row>
    <row r="114">
      <c r="A114" s="25">
        <f>IF(OR($B$4="",$B$11="",ROW()-14&gt;$B$11),"",ROW()-14)</f>
        <v/>
      </c>
      <c r="B114" s="25">
        <f>IF(A114="","",$B$10+A114-1)</f>
        <v/>
      </c>
      <c r="C114" s="45">
        <f>IF(A114="","",IF(A114=1,$B$6,I113))</f>
        <v/>
      </c>
      <c r="D114" s="45">
        <f>IF(A114="","",C114*$B$7)</f>
        <v/>
      </c>
      <c r="E114" s="45">
        <f>IF(A114="","",MIN(C114,MAX(0,$B$6*$B$8)))</f>
        <v/>
      </c>
      <c r="F114" s="45">
        <f>IF(A114="","",MIN(MAX(0,C114-E114),$B$9))</f>
        <v/>
      </c>
      <c r="G114" s="45">
        <f>IF(A114="","",MIN(C114,E114+F114))</f>
        <v/>
      </c>
      <c r="H114" s="45">
        <f>IF(A114="","",D114+E114)</f>
        <v/>
      </c>
      <c r="I114" s="45">
        <f>IF(A114="","",MAX(0,C114-G114))</f>
        <v/>
      </c>
      <c r="J114" s="27">
        <f>IF(A114="","",IFERROR(G114/C114,0))</f>
        <v/>
      </c>
      <c r="K114" s="28">
        <f>IF(A114="","",IF(I114=0,"Getilgt","Offen"))</f>
        <v/>
      </c>
    </row>
  </sheetData>
  <autoFilter ref="A14:K114"/>
  <mergeCells count="1">
    <mergeCell ref="A1:K1"/>
  </mergeCells>
  <conditionalFormatting sqref="K15:K114">
    <cfRule type="expression" priority="1" dxfId="1">
      <formula>$K15="Getilgt"</formula>
    </cfRule>
  </conditionalFormatting>
  <conditionalFormatting sqref="I15:I114">
    <cfRule type="expression" priority="2" dxfId="1">
      <formula>AND($I15&lt;&gt;"",$I15=0)</formula>
    </cfRule>
  </conditionalFormatting>
  <dataValidations count="2">
    <dataValidation sqref="B4" showErrorMessage="1" showInputMessage="1" allowBlank="1" type="list">
      <formula1>='Darlehensübersicht'!$A$5:$A$105</formula1>
    </dataValidation>
    <dataValidation sqref="B11" showErrorMessage="1" showInputMessage="1" allowBlank="0" type="whole" operator="between">
      <formula1>1</formula1>
      <formula2>100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1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0" customWidth="1" min="1" max="1"/>
    <col width="20" customWidth="1" min="2" max="2"/>
    <col width="19" customWidth="1" min="3" max="3"/>
    <col width="4" customWidth="1" min="4" max="4"/>
    <col width="20" customWidth="1" min="5" max="5"/>
    <col width="18" customWidth="1" min="6" max="6"/>
    <col width="4" customWidth="1" min="7" max="7"/>
    <col width="16" customWidth="1" min="8" max="8"/>
    <col width="20" customWidth="1" min="9" max="9"/>
    <col width="4" customWidth="1" min="10" max="10"/>
    <col width="14" customWidth="1" min="11" max="11"/>
    <col width="14" customWidth="1" min="12" max="12"/>
    <col width="14" customWidth="1" min="13" max="13"/>
    <col width="14" customWidth="1" min="14" max="14"/>
  </cols>
  <sheetData>
    <row r="1" ht="28" customHeight="1">
      <c r="A1" s="1" t="inlineStr">
        <is>
          <t>Dashboard – Darlehensportfolio</t>
        </is>
      </c>
    </row>
    <row r="2">
      <c r="A2" s="2" t="inlineStr">
        <is>
          <t>Managementübersicht zu Volumen, Restschuld, Zinsbindung und Entwicklung des ausgewählten Tilgungsplans.</t>
        </is>
      </c>
    </row>
    <row r="3">
      <c r="A3" s="12" t="inlineStr">
        <is>
          <t>Kennzahl</t>
        </is>
      </c>
      <c r="B3" s="12" t="inlineStr">
        <is>
          <t>Wert</t>
        </is>
      </c>
    </row>
    <row r="4">
      <c r="A4" s="14" t="inlineStr">
        <is>
          <t>Anzahl aktive Darlehen</t>
        </is>
      </c>
      <c r="B4" s="18">
        <f>COUNTIF('Darlehensübersicht'!$T$5:$T$105,"Aktiv")</f>
        <v/>
      </c>
    </row>
    <row r="5">
      <c r="A5" s="14" t="inlineStr">
        <is>
          <t>Gesamtdarlehensvolumen</t>
        </is>
      </c>
      <c r="B5" s="43">
        <f>SUM('Darlehensübersicht'!$G$5:$G$105)</f>
        <v/>
      </c>
    </row>
    <row r="6">
      <c r="A6" s="14" t="inlineStr">
        <is>
          <t>Gesamtrestschuld</t>
        </is>
      </c>
      <c r="B6" s="43">
        <f>SUM('Darlehensübersicht'!$N$5:$N$105)</f>
        <v/>
      </c>
    </row>
    <row r="7">
      <c r="A7" s="14" t="inlineStr">
        <is>
          <t>Durchschnittlicher Sollzins</t>
        </is>
      </c>
      <c r="B7" s="17">
        <f>IFERROR(AVERAGE('Darlehensübersicht'!$I$5:$I$105),0)</f>
        <v/>
      </c>
    </row>
    <row r="8">
      <c r="A8" s="14" t="inlineStr">
        <is>
          <t>Jährliche Gesamtbelastung</t>
        </is>
      </c>
      <c r="B8" s="43">
        <f>SUM('Darlehensübersicht'!$Q$5:$Q$105)</f>
        <v/>
      </c>
    </row>
    <row r="9">
      <c r="A9" s="14" t="inlineStr">
        <is>
          <t>Zinsbindung prüfen</t>
        </is>
      </c>
      <c r="B9" s="18">
        <f>COUNTIF('Darlehensübersicht'!$T$5:$T$105,"Zinsbindung prüfen")</f>
        <v/>
      </c>
    </row>
    <row r="10"/>
    <row r="11"/>
    <row r="12">
      <c r="A12" s="29" t="inlineStr">
        <is>
          <t>Objekt</t>
        </is>
      </c>
      <c r="B12" s="29" t="inlineStr">
        <is>
          <t>Darlehensvolumen (€)</t>
        </is>
      </c>
      <c r="C12" s="29" t="inlineStr">
        <is>
          <t>Restschuld (€)</t>
        </is>
      </c>
      <c r="E12" s="29" t="inlineStr">
        <is>
          <t>Zins / Tilgung</t>
        </is>
      </c>
      <c r="F12" s="29" t="inlineStr">
        <is>
          <t>Betrag (€)</t>
        </is>
      </c>
      <c r="H12" s="29" t="inlineStr">
        <is>
          <t>Kalenderjahr</t>
        </is>
      </c>
      <c r="I12" s="29" t="inlineStr">
        <is>
          <t>Restschuld Ende (€)</t>
        </is>
      </c>
    </row>
    <row r="13">
      <c r="A13" s="30">
        <f>IF('Darlehensübersicht'!$A$5="","",'Darlehensübersicht'!$B$5)</f>
        <v/>
      </c>
      <c r="B13" s="44">
        <f>IF('Darlehensübersicht'!$A$5="","",'Darlehensübersicht'!$G$5)</f>
        <v/>
      </c>
      <c r="C13" s="44">
        <f>IF('Darlehensübersicht'!$A$5="","",'Darlehensübersicht'!$N$5)</f>
        <v/>
      </c>
      <c r="E13" s="30" t="inlineStr">
        <is>
          <t>Zinsen 1. Jahr</t>
        </is>
      </c>
      <c r="F13" s="46">
        <f>SUM('Darlehensübersicht'!$O$5:$O$105)</f>
        <v/>
      </c>
      <c r="H13" s="32">
        <f>IF('Tilgungsplan'!$A$15="","",'Tilgungsplan'!$B$15)</f>
        <v/>
      </c>
      <c r="I13" s="44">
        <f>IF('Tilgungsplan'!$A$15="","",'Tilgungsplan'!$I$15)</f>
        <v/>
      </c>
    </row>
    <row r="14">
      <c r="A14" s="33">
        <f>IF('Darlehensübersicht'!$A$6="","",'Darlehensübersicht'!$B$6)</f>
        <v/>
      </c>
      <c r="B14" s="45">
        <f>IF('Darlehensübersicht'!$A$6="","",'Darlehensübersicht'!$G$6)</f>
        <v/>
      </c>
      <c r="C14" s="45">
        <f>IF('Darlehensübersicht'!$A$6="","",'Darlehensübersicht'!$N$6)</f>
        <v/>
      </c>
      <c r="E14" s="33" t="inlineStr">
        <is>
          <t>Tilgung 1. Jahr</t>
        </is>
      </c>
      <c r="F14" s="47">
        <f>SUM('Darlehensübersicht'!$P$5:$P$105)</f>
        <v/>
      </c>
      <c r="H14" s="35">
        <f>IF('Tilgungsplan'!$A$16="","",'Tilgungsplan'!$B$16)</f>
        <v/>
      </c>
      <c r="I14" s="45">
        <f>IF('Tilgungsplan'!$A$16="","",'Tilgungsplan'!$I$16)</f>
        <v/>
      </c>
    </row>
    <row r="15">
      <c r="A15" s="30">
        <f>IF('Darlehensübersicht'!$A$7="","",'Darlehensübersicht'!$B$7)</f>
        <v/>
      </c>
      <c r="B15" s="44">
        <f>IF('Darlehensübersicht'!$A$7="","",'Darlehensübersicht'!$G$7)</f>
        <v/>
      </c>
      <c r="C15" s="44">
        <f>IF('Darlehensübersicht'!$A$7="","",'Darlehensübersicht'!$N$7)</f>
        <v/>
      </c>
      <c r="H15" s="32">
        <f>IF('Tilgungsplan'!$A$17="","",'Tilgungsplan'!$B$17)</f>
        <v/>
      </c>
      <c r="I15" s="44">
        <f>IF('Tilgungsplan'!$A$17="","",'Tilgungsplan'!$I$17)</f>
        <v/>
      </c>
    </row>
    <row r="16">
      <c r="A16" s="33">
        <f>IF('Darlehensübersicht'!$A$8="","",'Darlehensübersicht'!$B$8)</f>
        <v/>
      </c>
      <c r="B16" s="45">
        <f>IF('Darlehensübersicht'!$A$8="","",'Darlehensübersicht'!$G$8)</f>
        <v/>
      </c>
      <c r="C16" s="45">
        <f>IF('Darlehensübersicht'!$A$8="","",'Darlehensübersicht'!$N$8)</f>
        <v/>
      </c>
      <c r="H16" s="35">
        <f>IF('Tilgungsplan'!$A$18="","",'Tilgungsplan'!$B$18)</f>
        <v/>
      </c>
      <c r="I16" s="45">
        <f>IF('Tilgungsplan'!$A$18="","",'Tilgungsplan'!$I$18)</f>
        <v/>
      </c>
    </row>
    <row r="17">
      <c r="A17" s="30">
        <f>IF('Darlehensübersicht'!$A$9="","",'Darlehensübersicht'!$B$9)</f>
        <v/>
      </c>
      <c r="B17" s="44">
        <f>IF('Darlehensübersicht'!$A$9="","",'Darlehensübersicht'!$G$9)</f>
        <v/>
      </c>
      <c r="C17" s="44">
        <f>IF('Darlehensübersicht'!$A$9="","",'Darlehensübersicht'!$N$9)</f>
        <v/>
      </c>
      <c r="H17" s="32">
        <f>IF('Tilgungsplan'!$A$19="","",'Tilgungsplan'!$B$19)</f>
        <v/>
      </c>
      <c r="I17" s="44">
        <f>IF('Tilgungsplan'!$A$19="","",'Tilgungsplan'!$I$19)</f>
        <v/>
      </c>
    </row>
    <row r="18">
      <c r="A18" s="33">
        <f>IF('Darlehensübersicht'!$A$10="","",'Darlehensübersicht'!$B$10)</f>
        <v/>
      </c>
      <c r="B18" s="45">
        <f>IF('Darlehensübersicht'!$A$10="","",'Darlehensübersicht'!$G$10)</f>
        <v/>
      </c>
      <c r="C18" s="45">
        <f>IF('Darlehensübersicht'!$A$10="","",'Darlehensübersicht'!$N$10)</f>
        <v/>
      </c>
      <c r="H18" s="35">
        <f>IF('Tilgungsplan'!$A$20="","",'Tilgungsplan'!$B$20)</f>
        <v/>
      </c>
      <c r="I18" s="45">
        <f>IF('Tilgungsplan'!$A$20="","",'Tilgungsplan'!$I$20)</f>
        <v/>
      </c>
    </row>
    <row r="19">
      <c r="A19" s="30">
        <f>IF('Darlehensübersicht'!$A$11="","",'Darlehensübersicht'!$B$11)</f>
        <v/>
      </c>
      <c r="B19" s="44">
        <f>IF('Darlehensübersicht'!$A$11="","",'Darlehensübersicht'!$G$11)</f>
        <v/>
      </c>
      <c r="C19" s="44">
        <f>IF('Darlehensübersicht'!$A$11="","",'Darlehensübersicht'!$N$11)</f>
        <v/>
      </c>
      <c r="H19" s="32">
        <f>IF('Tilgungsplan'!$A$21="","",'Tilgungsplan'!$B$21)</f>
        <v/>
      </c>
      <c r="I19" s="44">
        <f>IF('Tilgungsplan'!$A$21="","",'Tilgungsplan'!$I$21)</f>
        <v/>
      </c>
    </row>
    <row r="20">
      <c r="A20" s="33">
        <f>IF('Darlehensübersicht'!$A$12="","",'Darlehensübersicht'!$B$12)</f>
        <v/>
      </c>
      <c r="B20" s="45">
        <f>IF('Darlehensübersicht'!$A$12="","",'Darlehensübersicht'!$G$12)</f>
        <v/>
      </c>
      <c r="C20" s="45">
        <f>IF('Darlehensübersicht'!$A$12="","",'Darlehensübersicht'!$N$12)</f>
        <v/>
      </c>
      <c r="H20" s="35">
        <f>IF('Tilgungsplan'!$A$22="","",'Tilgungsplan'!$B$22)</f>
        <v/>
      </c>
      <c r="I20" s="45">
        <f>IF('Tilgungsplan'!$A$22="","",'Tilgungsplan'!$I$22)</f>
        <v/>
      </c>
    </row>
    <row r="21">
      <c r="A21" s="30">
        <f>IF('Darlehensübersicht'!$A$13="","",'Darlehensübersicht'!$B$13)</f>
        <v/>
      </c>
      <c r="B21" s="44">
        <f>IF('Darlehensübersicht'!$A$13="","",'Darlehensübersicht'!$G$13)</f>
        <v/>
      </c>
      <c r="C21" s="44">
        <f>IF('Darlehensübersicht'!$A$13="","",'Darlehensübersicht'!$N$13)</f>
        <v/>
      </c>
      <c r="H21" s="32">
        <f>IF('Tilgungsplan'!$A$23="","",'Tilgungsplan'!$B$23)</f>
        <v/>
      </c>
      <c r="I21" s="44">
        <f>IF('Tilgungsplan'!$A$23="","",'Tilgungsplan'!$I$23)</f>
        <v/>
      </c>
    </row>
    <row r="22">
      <c r="A22" s="33">
        <f>IF('Darlehensübersicht'!$A$14="","",'Darlehensübersicht'!$B$14)</f>
        <v/>
      </c>
      <c r="B22" s="45">
        <f>IF('Darlehensübersicht'!$A$14="","",'Darlehensübersicht'!$G$14)</f>
        <v/>
      </c>
      <c r="C22" s="45">
        <f>IF('Darlehensübersicht'!$A$14="","",'Darlehensübersicht'!$N$14)</f>
        <v/>
      </c>
      <c r="H22" s="35">
        <f>IF('Tilgungsplan'!$A$24="","",'Tilgungsplan'!$B$24)</f>
        <v/>
      </c>
      <c r="I22" s="45">
        <f>IF('Tilgungsplan'!$A$24="","",'Tilgungsplan'!$I$24)</f>
        <v/>
      </c>
    </row>
    <row r="23">
      <c r="A23" s="30">
        <f>IF('Darlehensübersicht'!$A$15="","",'Darlehensübersicht'!$B$15)</f>
        <v/>
      </c>
      <c r="B23" s="44">
        <f>IF('Darlehensübersicht'!$A$15="","",'Darlehensübersicht'!$G$15)</f>
        <v/>
      </c>
      <c r="C23" s="44">
        <f>IF('Darlehensübersicht'!$A$15="","",'Darlehensübersicht'!$N$15)</f>
        <v/>
      </c>
      <c r="H23" s="32">
        <f>IF('Tilgungsplan'!$A$25="","",'Tilgungsplan'!$B$25)</f>
        <v/>
      </c>
      <c r="I23" s="44">
        <f>IF('Tilgungsplan'!$A$25="","",'Tilgungsplan'!$I$25)</f>
        <v/>
      </c>
    </row>
    <row r="24">
      <c r="A24" s="33">
        <f>IF('Darlehensübersicht'!$A$16="","",'Darlehensübersicht'!$B$16)</f>
        <v/>
      </c>
      <c r="B24" s="45">
        <f>IF('Darlehensübersicht'!$A$16="","",'Darlehensübersicht'!$G$16)</f>
        <v/>
      </c>
      <c r="C24" s="45">
        <f>IF('Darlehensübersicht'!$A$16="","",'Darlehensübersicht'!$N$16)</f>
        <v/>
      </c>
      <c r="H24" s="35">
        <f>IF('Tilgungsplan'!$A$26="","",'Tilgungsplan'!$B$26)</f>
        <v/>
      </c>
      <c r="I24" s="45">
        <f>IF('Tilgungsplan'!$A$26="","",'Tilgungsplan'!$I$26)</f>
        <v/>
      </c>
    </row>
    <row r="25">
      <c r="A25" s="30">
        <f>IF('Darlehensübersicht'!$A$17="","",'Darlehensübersicht'!$B$17)</f>
        <v/>
      </c>
      <c r="B25" s="44">
        <f>IF('Darlehensübersicht'!$A$17="","",'Darlehensübersicht'!$G$17)</f>
        <v/>
      </c>
      <c r="C25" s="44">
        <f>IF('Darlehensübersicht'!$A$17="","",'Darlehensübersicht'!$N$17)</f>
        <v/>
      </c>
      <c r="H25" s="32">
        <f>IF('Tilgungsplan'!$A$27="","",'Tilgungsplan'!$B$27)</f>
        <v/>
      </c>
      <c r="I25" s="44">
        <f>IF('Tilgungsplan'!$A$27="","",'Tilgungsplan'!$I$27)</f>
        <v/>
      </c>
    </row>
    <row r="26">
      <c r="A26" s="33">
        <f>IF('Darlehensübersicht'!$A$18="","",'Darlehensübersicht'!$B$18)</f>
        <v/>
      </c>
      <c r="B26" s="45">
        <f>IF('Darlehensübersicht'!$A$18="","",'Darlehensübersicht'!$G$18)</f>
        <v/>
      </c>
      <c r="C26" s="45">
        <f>IF('Darlehensübersicht'!$A$18="","",'Darlehensübersicht'!$N$18)</f>
        <v/>
      </c>
      <c r="H26" s="35">
        <f>IF('Tilgungsplan'!$A$28="","",'Tilgungsplan'!$B$28)</f>
        <v/>
      </c>
      <c r="I26" s="45">
        <f>IF('Tilgungsplan'!$A$28="","",'Tilgungsplan'!$I$28)</f>
        <v/>
      </c>
    </row>
    <row r="27">
      <c r="A27" s="30">
        <f>IF('Darlehensübersicht'!$A$19="","",'Darlehensübersicht'!$B$19)</f>
        <v/>
      </c>
      <c r="B27" s="44">
        <f>IF('Darlehensübersicht'!$A$19="","",'Darlehensübersicht'!$G$19)</f>
        <v/>
      </c>
      <c r="C27" s="44">
        <f>IF('Darlehensübersicht'!$A$19="","",'Darlehensübersicht'!$N$19)</f>
        <v/>
      </c>
      <c r="H27" s="32">
        <f>IF('Tilgungsplan'!$A$29="","",'Tilgungsplan'!$B$29)</f>
        <v/>
      </c>
      <c r="I27" s="44">
        <f>IF('Tilgungsplan'!$A$29="","",'Tilgungsplan'!$I$29)</f>
        <v/>
      </c>
    </row>
    <row r="28">
      <c r="A28" s="33">
        <f>IF('Darlehensübersicht'!$A$20="","",'Darlehensübersicht'!$B$20)</f>
        <v/>
      </c>
      <c r="B28" s="45">
        <f>IF('Darlehensübersicht'!$A$20="","",'Darlehensübersicht'!$G$20)</f>
        <v/>
      </c>
      <c r="C28" s="45">
        <f>IF('Darlehensübersicht'!$A$20="","",'Darlehensübersicht'!$N$20)</f>
        <v/>
      </c>
      <c r="H28" s="35">
        <f>IF('Tilgungsplan'!$A$30="","",'Tilgungsplan'!$B$30)</f>
        <v/>
      </c>
      <c r="I28" s="45">
        <f>IF('Tilgungsplan'!$A$30="","",'Tilgungsplan'!$I$30)</f>
        <v/>
      </c>
    </row>
    <row r="29">
      <c r="A29" s="30">
        <f>IF('Darlehensübersicht'!$A$21="","",'Darlehensübersicht'!$B$21)</f>
        <v/>
      </c>
      <c r="B29" s="44">
        <f>IF('Darlehensübersicht'!$A$21="","",'Darlehensübersicht'!$G$21)</f>
        <v/>
      </c>
      <c r="C29" s="44">
        <f>IF('Darlehensübersicht'!$A$21="","",'Darlehensübersicht'!$N$21)</f>
        <v/>
      </c>
      <c r="H29" s="32">
        <f>IF('Tilgungsplan'!$A$31="","",'Tilgungsplan'!$B$31)</f>
        <v/>
      </c>
      <c r="I29" s="44">
        <f>IF('Tilgungsplan'!$A$31="","",'Tilgungsplan'!$I$31)</f>
        <v/>
      </c>
    </row>
    <row r="30">
      <c r="A30" s="33">
        <f>IF('Darlehensübersicht'!$A$22="","",'Darlehensübersicht'!$B$22)</f>
        <v/>
      </c>
      <c r="B30" s="45">
        <f>IF('Darlehensübersicht'!$A$22="","",'Darlehensübersicht'!$G$22)</f>
        <v/>
      </c>
      <c r="C30" s="45">
        <f>IF('Darlehensübersicht'!$A$22="","",'Darlehensübersicht'!$N$22)</f>
        <v/>
      </c>
      <c r="H30" s="35">
        <f>IF('Tilgungsplan'!$A$32="","",'Tilgungsplan'!$B$32)</f>
        <v/>
      </c>
      <c r="I30" s="45">
        <f>IF('Tilgungsplan'!$A$32="","",'Tilgungsplan'!$I$32)</f>
        <v/>
      </c>
    </row>
    <row r="31">
      <c r="A31" s="30">
        <f>IF('Darlehensübersicht'!$A$23="","",'Darlehensübersicht'!$B$23)</f>
        <v/>
      </c>
      <c r="B31" s="44">
        <f>IF('Darlehensübersicht'!$A$23="","",'Darlehensübersicht'!$G$23)</f>
        <v/>
      </c>
      <c r="C31" s="44">
        <f>IF('Darlehensübersicht'!$A$23="","",'Darlehensübersicht'!$N$23)</f>
        <v/>
      </c>
      <c r="H31" s="32">
        <f>IF('Tilgungsplan'!$A$33="","",'Tilgungsplan'!$B$33)</f>
        <v/>
      </c>
      <c r="I31" s="44">
        <f>IF('Tilgungsplan'!$A$33="","",'Tilgungsplan'!$I$33)</f>
        <v/>
      </c>
    </row>
    <row r="32">
      <c r="A32" s="33">
        <f>IF('Darlehensübersicht'!$A$24="","",'Darlehensübersicht'!$B$24)</f>
        <v/>
      </c>
      <c r="B32" s="45">
        <f>IF('Darlehensübersicht'!$A$24="","",'Darlehensübersicht'!$G$24)</f>
        <v/>
      </c>
      <c r="C32" s="45">
        <f>IF('Darlehensübersicht'!$A$24="","",'Darlehensübersicht'!$N$24)</f>
        <v/>
      </c>
      <c r="H32" s="35">
        <f>IF('Tilgungsplan'!$A$34="","",'Tilgungsplan'!$B$34)</f>
        <v/>
      </c>
      <c r="I32" s="45">
        <f>IF('Tilgungsplan'!$A$34="","",'Tilgungsplan'!$I$34)</f>
        <v/>
      </c>
    </row>
    <row r="33">
      <c r="A33" s="30">
        <f>IF('Darlehensübersicht'!$A$25="","",'Darlehensübersicht'!$B$25)</f>
        <v/>
      </c>
      <c r="B33" s="44">
        <f>IF('Darlehensübersicht'!$A$25="","",'Darlehensübersicht'!$G$25)</f>
        <v/>
      </c>
      <c r="C33" s="44">
        <f>IF('Darlehensübersicht'!$A$25="","",'Darlehensübersicht'!$N$25)</f>
        <v/>
      </c>
      <c r="H33" s="32">
        <f>IF('Tilgungsplan'!$A$35="","",'Tilgungsplan'!$B$35)</f>
        <v/>
      </c>
      <c r="I33" s="44">
        <f>IF('Tilgungsplan'!$A$35="","",'Tilgungsplan'!$I$35)</f>
        <v/>
      </c>
    </row>
    <row r="34">
      <c r="A34" s="33">
        <f>IF('Darlehensübersicht'!$A$26="","",'Darlehensübersicht'!$B$26)</f>
        <v/>
      </c>
      <c r="B34" s="45">
        <f>IF('Darlehensübersicht'!$A$26="","",'Darlehensübersicht'!$G$26)</f>
        <v/>
      </c>
      <c r="C34" s="45">
        <f>IF('Darlehensübersicht'!$A$26="","",'Darlehensübersicht'!$N$26)</f>
        <v/>
      </c>
      <c r="H34" s="35">
        <f>IF('Tilgungsplan'!$A$36="","",'Tilgungsplan'!$B$36)</f>
        <v/>
      </c>
      <c r="I34" s="45">
        <f>IF('Tilgungsplan'!$A$36="","",'Tilgungsplan'!$I$36)</f>
        <v/>
      </c>
    </row>
    <row r="35">
      <c r="A35" s="30">
        <f>IF('Darlehensübersicht'!$A$27="","",'Darlehensübersicht'!$B$27)</f>
        <v/>
      </c>
      <c r="B35" s="44">
        <f>IF('Darlehensübersicht'!$A$27="","",'Darlehensübersicht'!$G$27)</f>
        <v/>
      </c>
      <c r="C35" s="44">
        <f>IF('Darlehensübersicht'!$A$27="","",'Darlehensübersicht'!$N$27)</f>
        <v/>
      </c>
      <c r="H35" s="32">
        <f>IF('Tilgungsplan'!$A$37="","",'Tilgungsplan'!$B$37)</f>
        <v/>
      </c>
      <c r="I35" s="44">
        <f>IF('Tilgungsplan'!$A$37="","",'Tilgungsplan'!$I$37)</f>
        <v/>
      </c>
    </row>
    <row r="36">
      <c r="A36" s="33">
        <f>IF('Darlehensübersicht'!$A$28="","",'Darlehensübersicht'!$B$28)</f>
        <v/>
      </c>
      <c r="B36" s="45">
        <f>IF('Darlehensübersicht'!$A$28="","",'Darlehensübersicht'!$G$28)</f>
        <v/>
      </c>
      <c r="C36" s="45">
        <f>IF('Darlehensübersicht'!$A$28="","",'Darlehensübersicht'!$N$28)</f>
        <v/>
      </c>
      <c r="H36" s="35">
        <f>IF('Tilgungsplan'!$A$38="","",'Tilgungsplan'!$B$38)</f>
        <v/>
      </c>
      <c r="I36" s="45">
        <f>IF('Tilgungsplan'!$A$38="","",'Tilgungsplan'!$I$38)</f>
        <v/>
      </c>
    </row>
    <row r="37">
      <c r="A37" s="30">
        <f>IF('Darlehensübersicht'!$A$29="","",'Darlehensübersicht'!$B$29)</f>
        <v/>
      </c>
      <c r="B37" s="44">
        <f>IF('Darlehensübersicht'!$A$29="","",'Darlehensübersicht'!$G$29)</f>
        <v/>
      </c>
      <c r="C37" s="44">
        <f>IF('Darlehensübersicht'!$A$29="","",'Darlehensübersicht'!$N$29)</f>
        <v/>
      </c>
      <c r="H37" s="32">
        <f>IF('Tilgungsplan'!$A$39="","",'Tilgungsplan'!$B$39)</f>
        <v/>
      </c>
      <c r="I37" s="44">
        <f>IF('Tilgungsplan'!$A$39="","",'Tilgungsplan'!$I$39)</f>
        <v/>
      </c>
    </row>
    <row r="38">
      <c r="A38" s="33">
        <f>IF('Darlehensübersicht'!$A$30="","",'Darlehensübersicht'!$B$30)</f>
        <v/>
      </c>
      <c r="B38" s="45">
        <f>IF('Darlehensübersicht'!$A$30="","",'Darlehensübersicht'!$G$30)</f>
        <v/>
      </c>
      <c r="C38" s="45">
        <f>IF('Darlehensübersicht'!$A$30="","",'Darlehensübersicht'!$N$30)</f>
        <v/>
      </c>
      <c r="H38" s="35">
        <f>IF('Tilgungsplan'!$A$40="","",'Tilgungsplan'!$B$40)</f>
        <v/>
      </c>
      <c r="I38" s="45">
        <f>IF('Tilgungsplan'!$A$40="","",'Tilgungsplan'!$I$40)</f>
        <v/>
      </c>
    </row>
    <row r="39">
      <c r="A39" s="30">
        <f>IF('Darlehensübersicht'!$A$31="","",'Darlehensübersicht'!$B$31)</f>
        <v/>
      </c>
      <c r="B39" s="44">
        <f>IF('Darlehensübersicht'!$A$31="","",'Darlehensübersicht'!$G$31)</f>
        <v/>
      </c>
      <c r="C39" s="44">
        <f>IF('Darlehensübersicht'!$A$31="","",'Darlehensübersicht'!$N$31)</f>
        <v/>
      </c>
      <c r="H39" s="32">
        <f>IF('Tilgungsplan'!$A$41="","",'Tilgungsplan'!$B$41)</f>
        <v/>
      </c>
      <c r="I39" s="44">
        <f>IF('Tilgungsplan'!$A$41="","",'Tilgungsplan'!$I$41)</f>
        <v/>
      </c>
    </row>
    <row r="40">
      <c r="A40" s="33">
        <f>IF('Darlehensübersicht'!$A$32="","",'Darlehensübersicht'!$B$32)</f>
        <v/>
      </c>
      <c r="B40" s="45">
        <f>IF('Darlehensübersicht'!$A$32="","",'Darlehensübersicht'!$G$32)</f>
        <v/>
      </c>
      <c r="C40" s="45">
        <f>IF('Darlehensübersicht'!$A$32="","",'Darlehensübersicht'!$N$32)</f>
        <v/>
      </c>
      <c r="H40" s="35">
        <f>IF('Tilgungsplan'!$A$42="","",'Tilgungsplan'!$B$42)</f>
        <v/>
      </c>
      <c r="I40" s="45">
        <f>IF('Tilgungsplan'!$A$42="","",'Tilgungsplan'!$I$42)</f>
        <v/>
      </c>
    </row>
    <row r="41">
      <c r="A41" s="30">
        <f>IF('Darlehensübersicht'!$A$33="","",'Darlehensübersicht'!$B$33)</f>
        <v/>
      </c>
      <c r="B41" s="44">
        <f>IF('Darlehensübersicht'!$A$33="","",'Darlehensübersicht'!$G$33)</f>
        <v/>
      </c>
      <c r="C41" s="44">
        <f>IF('Darlehensübersicht'!$A$33="","",'Darlehensübersicht'!$N$33)</f>
        <v/>
      </c>
      <c r="H41" s="32">
        <f>IF('Tilgungsplan'!$A$43="","",'Tilgungsplan'!$B$43)</f>
        <v/>
      </c>
      <c r="I41" s="44">
        <f>IF('Tilgungsplan'!$A$43="","",'Tilgungsplan'!$I$43)</f>
        <v/>
      </c>
    </row>
    <row r="42">
      <c r="A42" s="33">
        <f>IF('Darlehensübersicht'!$A$34="","",'Darlehensübersicht'!$B$34)</f>
        <v/>
      </c>
      <c r="B42" s="45">
        <f>IF('Darlehensübersicht'!$A$34="","",'Darlehensübersicht'!$G$34)</f>
        <v/>
      </c>
      <c r="C42" s="45">
        <f>IF('Darlehensübersicht'!$A$34="","",'Darlehensübersicht'!$N$34)</f>
        <v/>
      </c>
      <c r="H42" s="35">
        <f>IF('Tilgungsplan'!$A$44="","",'Tilgungsplan'!$B$44)</f>
        <v/>
      </c>
      <c r="I42" s="45">
        <f>IF('Tilgungsplan'!$A$44="","",'Tilgungsplan'!$I$44)</f>
        <v/>
      </c>
    </row>
    <row r="43">
      <c r="A43" s="30">
        <f>IF('Darlehensübersicht'!$A$35="","",'Darlehensübersicht'!$B$35)</f>
        <v/>
      </c>
      <c r="B43" s="44">
        <f>IF('Darlehensübersicht'!$A$35="","",'Darlehensübersicht'!$G$35)</f>
        <v/>
      </c>
      <c r="C43" s="44">
        <f>IF('Darlehensübersicht'!$A$35="","",'Darlehensübersicht'!$N$35)</f>
        <v/>
      </c>
      <c r="H43" s="32">
        <f>IF('Tilgungsplan'!$A$45="","",'Tilgungsplan'!$B$45)</f>
        <v/>
      </c>
      <c r="I43" s="44">
        <f>IF('Tilgungsplan'!$A$45="","",'Tilgungsplan'!$I$45)</f>
        <v/>
      </c>
    </row>
    <row r="44">
      <c r="A44" s="33">
        <f>IF('Darlehensübersicht'!$A$36="","",'Darlehensübersicht'!$B$36)</f>
        <v/>
      </c>
      <c r="B44" s="45">
        <f>IF('Darlehensübersicht'!$A$36="","",'Darlehensübersicht'!$G$36)</f>
        <v/>
      </c>
      <c r="C44" s="45">
        <f>IF('Darlehensübersicht'!$A$36="","",'Darlehensübersicht'!$N$36)</f>
        <v/>
      </c>
      <c r="H44" s="35">
        <f>IF('Tilgungsplan'!$A$46="","",'Tilgungsplan'!$B$46)</f>
        <v/>
      </c>
      <c r="I44" s="45">
        <f>IF('Tilgungsplan'!$A$46="","",'Tilgungsplan'!$I$46)</f>
        <v/>
      </c>
    </row>
    <row r="45">
      <c r="A45" s="30">
        <f>IF('Darlehensübersicht'!$A$37="","",'Darlehensübersicht'!$B$37)</f>
        <v/>
      </c>
      <c r="B45" s="44">
        <f>IF('Darlehensübersicht'!$A$37="","",'Darlehensübersicht'!$G$37)</f>
        <v/>
      </c>
      <c r="C45" s="44">
        <f>IF('Darlehensübersicht'!$A$37="","",'Darlehensübersicht'!$N$37)</f>
        <v/>
      </c>
      <c r="H45" s="32">
        <f>IF('Tilgungsplan'!$A$47="","",'Tilgungsplan'!$B$47)</f>
        <v/>
      </c>
      <c r="I45" s="44">
        <f>IF('Tilgungsplan'!$A$47="","",'Tilgungsplan'!$I$47)</f>
        <v/>
      </c>
    </row>
    <row r="46">
      <c r="A46" s="33">
        <f>IF('Darlehensübersicht'!$A$38="","",'Darlehensübersicht'!$B$38)</f>
        <v/>
      </c>
      <c r="B46" s="45">
        <f>IF('Darlehensübersicht'!$A$38="","",'Darlehensübersicht'!$G$38)</f>
        <v/>
      </c>
      <c r="C46" s="45">
        <f>IF('Darlehensübersicht'!$A$38="","",'Darlehensübersicht'!$N$38)</f>
        <v/>
      </c>
      <c r="H46" s="35">
        <f>IF('Tilgungsplan'!$A$48="","",'Tilgungsplan'!$B$48)</f>
        <v/>
      </c>
      <c r="I46" s="45">
        <f>IF('Tilgungsplan'!$A$48="","",'Tilgungsplan'!$I$48)</f>
        <v/>
      </c>
    </row>
    <row r="47">
      <c r="A47" s="30">
        <f>IF('Darlehensübersicht'!$A$39="","",'Darlehensübersicht'!$B$39)</f>
        <v/>
      </c>
      <c r="B47" s="44">
        <f>IF('Darlehensübersicht'!$A$39="","",'Darlehensübersicht'!$G$39)</f>
        <v/>
      </c>
      <c r="C47" s="44">
        <f>IF('Darlehensübersicht'!$A$39="","",'Darlehensübersicht'!$N$39)</f>
        <v/>
      </c>
      <c r="H47" s="32">
        <f>IF('Tilgungsplan'!$A$49="","",'Tilgungsplan'!$B$49)</f>
        <v/>
      </c>
      <c r="I47" s="44">
        <f>IF('Tilgungsplan'!$A$49="","",'Tilgungsplan'!$I$49)</f>
        <v/>
      </c>
    </row>
    <row r="48">
      <c r="A48" s="33">
        <f>IF('Darlehensübersicht'!$A$40="","",'Darlehensübersicht'!$B$40)</f>
        <v/>
      </c>
      <c r="B48" s="45">
        <f>IF('Darlehensübersicht'!$A$40="","",'Darlehensübersicht'!$G$40)</f>
        <v/>
      </c>
      <c r="C48" s="45">
        <f>IF('Darlehensübersicht'!$A$40="","",'Darlehensübersicht'!$N$40)</f>
        <v/>
      </c>
      <c r="H48" s="35">
        <f>IF('Tilgungsplan'!$A$50="","",'Tilgungsplan'!$B$50)</f>
        <v/>
      </c>
      <c r="I48" s="45">
        <f>IF('Tilgungsplan'!$A$50="","",'Tilgungsplan'!$I$50)</f>
        <v/>
      </c>
    </row>
    <row r="49">
      <c r="A49" s="30">
        <f>IF('Darlehensübersicht'!$A$41="","",'Darlehensübersicht'!$B$41)</f>
        <v/>
      </c>
      <c r="B49" s="44">
        <f>IF('Darlehensübersicht'!$A$41="","",'Darlehensübersicht'!$G$41)</f>
        <v/>
      </c>
      <c r="C49" s="44">
        <f>IF('Darlehensübersicht'!$A$41="","",'Darlehensübersicht'!$N$41)</f>
        <v/>
      </c>
      <c r="H49" s="32">
        <f>IF('Tilgungsplan'!$A$51="","",'Tilgungsplan'!$B$51)</f>
        <v/>
      </c>
      <c r="I49" s="44">
        <f>IF('Tilgungsplan'!$A$51="","",'Tilgungsplan'!$I$51)</f>
        <v/>
      </c>
    </row>
    <row r="50">
      <c r="A50" s="33">
        <f>IF('Darlehensübersicht'!$A$42="","",'Darlehensübersicht'!$B$42)</f>
        <v/>
      </c>
      <c r="B50" s="45">
        <f>IF('Darlehensübersicht'!$A$42="","",'Darlehensübersicht'!$G$42)</f>
        <v/>
      </c>
      <c r="C50" s="45">
        <f>IF('Darlehensübersicht'!$A$42="","",'Darlehensübersicht'!$N$42)</f>
        <v/>
      </c>
      <c r="H50" s="35">
        <f>IF('Tilgungsplan'!$A$52="","",'Tilgungsplan'!$B$52)</f>
        <v/>
      </c>
      <c r="I50" s="45">
        <f>IF('Tilgungsplan'!$A$52="","",'Tilgungsplan'!$I$52)</f>
        <v/>
      </c>
    </row>
    <row r="51">
      <c r="A51" s="30">
        <f>IF('Darlehensübersicht'!$A$43="","",'Darlehensübersicht'!$B$43)</f>
        <v/>
      </c>
      <c r="B51" s="44">
        <f>IF('Darlehensübersicht'!$A$43="","",'Darlehensübersicht'!$G$43)</f>
        <v/>
      </c>
      <c r="C51" s="44">
        <f>IF('Darlehensübersicht'!$A$43="","",'Darlehensübersicht'!$N$43)</f>
        <v/>
      </c>
      <c r="H51" s="32">
        <f>IF('Tilgungsplan'!$A$53="","",'Tilgungsplan'!$B$53)</f>
        <v/>
      </c>
      <c r="I51" s="44">
        <f>IF('Tilgungsplan'!$A$53="","",'Tilgungsplan'!$I$53)</f>
        <v/>
      </c>
    </row>
    <row r="52">
      <c r="A52" s="33">
        <f>IF('Darlehensübersicht'!$A$44="","",'Darlehensübersicht'!$B$44)</f>
        <v/>
      </c>
      <c r="B52" s="45">
        <f>IF('Darlehensübersicht'!$A$44="","",'Darlehensübersicht'!$G$44)</f>
        <v/>
      </c>
      <c r="C52" s="45">
        <f>IF('Darlehensübersicht'!$A$44="","",'Darlehensübersicht'!$N$44)</f>
        <v/>
      </c>
      <c r="H52" s="35">
        <f>IF('Tilgungsplan'!$A$54="","",'Tilgungsplan'!$B$54)</f>
        <v/>
      </c>
      <c r="I52" s="45">
        <f>IF('Tilgungsplan'!$A$54="","",'Tilgungsplan'!$I$54)</f>
        <v/>
      </c>
    </row>
    <row r="53">
      <c r="A53" s="30">
        <f>IF('Darlehensübersicht'!$A$45="","",'Darlehensübersicht'!$B$45)</f>
        <v/>
      </c>
      <c r="B53" s="44">
        <f>IF('Darlehensübersicht'!$A$45="","",'Darlehensübersicht'!$G$45)</f>
        <v/>
      </c>
      <c r="C53" s="44">
        <f>IF('Darlehensübersicht'!$A$45="","",'Darlehensübersicht'!$N$45)</f>
        <v/>
      </c>
      <c r="H53" s="32">
        <f>IF('Tilgungsplan'!$A$55="","",'Tilgungsplan'!$B$55)</f>
        <v/>
      </c>
      <c r="I53" s="44">
        <f>IF('Tilgungsplan'!$A$55="","",'Tilgungsplan'!$I$55)</f>
        <v/>
      </c>
    </row>
    <row r="54">
      <c r="A54" s="33">
        <f>IF('Darlehensübersicht'!$A$46="","",'Darlehensübersicht'!$B$46)</f>
        <v/>
      </c>
      <c r="B54" s="45">
        <f>IF('Darlehensübersicht'!$A$46="","",'Darlehensübersicht'!$G$46)</f>
        <v/>
      </c>
      <c r="C54" s="45">
        <f>IF('Darlehensübersicht'!$A$46="","",'Darlehensübersicht'!$N$46)</f>
        <v/>
      </c>
      <c r="H54" s="35">
        <f>IF('Tilgungsplan'!$A$56="","",'Tilgungsplan'!$B$56)</f>
        <v/>
      </c>
      <c r="I54" s="45">
        <f>IF('Tilgungsplan'!$A$56="","",'Tilgungsplan'!$I$56)</f>
        <v/>
      </c>
    </row>
    <row r="55">
      <c r="A55" s="30">
        <f>IF('Darlehensübersicht'!$A$47="","",'Darlehensübersicht'!$B$47)</f>
        <v/>
      </c>
      <c r="B55" s="44">
        <f>IF('Darlehensübersicht'!$A$47="","",'Darlehensübersicht'!$G$47)</f>
        <v/>
      </c>
      <c r="C55" s="44">
        <f>IF('Darlehensübersicht'!$A$47="","",'Darlehensübersicht'!$N$47)</f>
        <v/>
      </c>
      <c r="H55" s="32">
        <f>IF('Tilgungsplan'!$A$57="","",'Tilgungsplan'!$B$57)</f>
        <v/>
      </c>
      <c r="I55" s="44">
        <f>IF('Tilgungsplan'!$A$57="","",'Tilgungsplan'!$I$57)</f>
        <v/>
      </c>
    </row>
    <row r="56">
      <c r="A56" s="33">
        <f>IF('Darlehensübersicht'!$A$48="","",'Darlehensübersicht'!$B$48)</f>
        <v/>
      </c>
      <c r="B56" s="45">
        <f>IF('Darlehensübersicht'!$A$48="","",'Darlehensübersicht'!$G$48)</f>
        <v/>
      </c>
      <c r="C56" s="45">
        <f>IF('Darlehensübersicht'!$A$48="","",'Darlehensübersicht'!$N$48)</f>
        <v/>
      </c>
      <c r="H56" s="35">
        <f>IF('Tilgungsplan'!$A$58="","",'Tilgungsplan'!$B$58)</f>
        <v/>
      </c>
      <c r="I56" s="45">
        <f>IF('Tilgungsplan'!$A$58="","",'Tilgungsplan'!$I$58)</f>
        <v/>
      </c>
    </row>
    <row r="57">
      <c r="A57" s="30">
        <f>IF('Darlehensübersicht'!$A$49="","",'Darlehensübersicht'!$B$49)</f>
        <v/>
      </c>
      <c r="B57" s="44">
        <f>IF('Darlehensübersicht'!$A$49="","",'Darlehensübersicht'!$G$49)</f>
        <v/>
      </c>
      <c r="C57" s="44">
        <f>IF('Darlehensübersicht'!$A$49="","",'Darlehensübersicht'!$N$49)</f>
        <v/>
      </c>
      <c r="H57" s="32">
        <f>IF('Tilgungsplan'!$A$59="","",'Tilgungsplan'!$B$59)</f>
        <v/>
      </c>
      <c r="I57" s="44">
        <f>IF('Tilgungsplan'!$A$59="","",'Tilgungsplan'!$I$59)</f>
        <v/>
      </c>
    </row>
    <row r="58">
      <c r="A58" s="33">
        <f>IF('Darlehensübersicht'!$A$50="","",'Darlehensübersicht'!$B$50)</f>
        <v/>
      </c>
      <c r="B58" s="45">
        <f>IF('Darlehensübersicht'!$A$50="","",'Darlehensübersicht'!$G$50)</f>
        <v/>
      </c>
      <c r="C58" s="45">
        <f>IF('Darlehensübersicht'!$A$50="","",'Darlehensübersicht'!$N$50)</f>
        <v/>
      </c>
      <c r="H58" s="35">
        <f>IF('Tilgungsplan'!$A$60="","",'Tilgungsplan'!$B$60)</f>
        <v/>
      </c>
      <c r="I58" s="45">
        <f>IF('Tilgungsplan'!$A$60="","",'Tilgungsplan'!$I$60)</f>
        <v/>
      </c>
    </row>
    <row r="59">
      <c r="A59" s="30">
        <f>IF('Darlehensübersicht'!$A$51="","",'Darlehensübersicht'!$B$51)</f>
        <v/>
      </c>
      <c r="B59" s="44">
        <f>IF('Darlehensübersicht'!$A$51="","",'Darlehensübersicht'!$G$51)</f>
        <v/>
      </c>
      <c r="C59" s="44">
        <f>IF('Darlehensübersicht'!$A$51="","",'Darlehensübersicht'!$N$51)</f>
        <v/>
      </c>
      <c r="H59" s="32">
        <f>IF('Tilgungsplan'!$A$61="","",'Tilgungsplan'!$B$61)</f>
        <v/>
      </c>
      <c r="I59" s="44">
        <f>IF('Tilgungsplan'!$A$61="","",'Tilgungsplan'!$I$61)</f>
        <v/>
      </c>
    </row>
    <row r="60">
      <c r="A60" s="33">
        <f>IF('Darlehensübersicht'!$A$52="","",'Darlehensübersicht'!$B$52)</f>
        <v/>
      </c>
      <c r="B60" s="45">
        <f>IF('Darlehensübersicht'!$A$52="","",'Darlehensübersicht'!$G$52)</f>
        <v/>
      </c>
      <c r="C60" s="45">
        <f>IF('Darlehensübersicht'!$A$52="","",'Darlehensübersicht'!$N$52)</f>
        <v/>
      </c>
      <c r="H60" s="35">
        <f>IF('Tilgungsplan'!$A$62="","",'Tilgungsplan'!$B$62)</f>
        <v/>
      </c>
      <c r="I60" s="45">
        <f>IF('Tilgungsplan'!$A$62="","",'Tilgungsplan'!$I$62)</f>
        <v/>
      </c>
    </row>
    <row r="61">
      <c r="A61" s="30">
        <f>IF('Darlehensübersicht'!$A$53="","",'Darlehensübersicht'!$B$53)</f>
        <v/>
      </c>
      <c r="B61" s="44">
        <f>IF('Darlehensübersicht'!$A$53="","",'Darlehensübersicht'!$G$53)</f>
        <v/>
      </c>
      <c r="C61" s="44">
        <f>IF('Darlehensübersicht'!$A$53="","",'Darlehensübersicht'!$N$53)</f>
        <v/>
      </c>
      <c r="H61" s="32">
        <f>IF('Tilgungsplan'!$A$63="","",'Tilgungsplan'!$B$63)</f>
        <v/>
      </c>
      <c r="I61" s="44">
        <f>IF('Tilgungsplan'!$A$63="","",'Tilgungsplan'!$I$63)</f>
        <v/>
      </c>
    </row>
    <row r="62">
      <c r="A62" s="33">
        <f>IF('Darlehensübersicht'!$A$54="","",'Darlehensübersicht'!$B$54)</f>
        <v/>
      </c>
      <c r="B62" s="45">
        <f>IF('Darlehensübersicht'!$A$54="","",'Darlehensübersicht'!$G$54)</f>
        <v/>
      </c>
      <c r="C62" s="45">
        <f>IF('Darlehensübersicht'!$A$54="","",'Darlehensübersicht'!$N$54)</f>
        <v/>
      </c>
      <c r="H62" s="35">
        <f>IF('Tilgungsplan'!$A$64="","",'Tilgungsplan'!$B$64)</f>
        <v/>
      </c>
      <c r="I62" s="45">
        <f>IF('Tilgungsplan'!$A$64="","",'Tilgungsplan'!$I$64)</f>
        <v/>
      </c>
    </row>
    <row r="63">
      <c r="A63" s="30">
        <f>IF('Darlehensübersicht'!$A$55="","",'Darlehensübersicht'!$B$55)</f>
        <v/>
      </c>
      <c r="B63" s="44">
        <f>IF('Darlehensübersicht'!$A$55="","",'Darlehensübersicht'!$G$55)</f>
        <v/>
      </c>
      <c r="C63" s="44">
        <f>IF('Darlehensübersicht'!$A$55="","",'Darlehensübersicht'!$N$55)</f>
        <v/>
      </c>
      <c r="H63" s="32">
        <f>IF('Tilgungsplan'!$A$65="","",'Tilgungsplan'!$B$65)</f>
        <v/>
      </c>
      <c r="I63" s="44">
        <f>IF('Tilgungsplan'!$A$65="","",'Tilgungsplan'!$I$65)</f>
        <v/>
      </c>
    </row>
    <row r="64">
      <c r="A64" s="33">
        <f>IF('Darlehensübersicht'!$A$56="","",'Darlehensübersicht'!$B$56)</f>
        <v/>
      </c>
      <c r="B64" s="45">
        <f>IF('Darlehensübersicht'!$A$56="","",'Darlehensübersicht'!$G$56)</f>
        <v/>
      </c>
      <c r="C64" s="45">
        <f>IF('Darlehensübersicht'!$A$56="","",'Darlehensübersicht'!$N$56)</f>
        <v/>
      </c>
      <c r="H64" s="35">
        <f>IF('Tilgungsplan'!$A$66="","",'Tilgungsplan'!$B$66)</f>
        <v/>
      </c>
      <c r="I64" s="45">
        <f>IF('Tilgungsplan'!$A$66="","",'Tilgungsplan'!$I$66)</f>
        <v/>
      </c>
    </row>
    <row r="65">
      <c r="A65" s="30">
        <f>IF('Darlehensübersicht'!$A$57="","",'Darlehensübersicht'!$B$57)</f>
        <v/>
      </c>
      <c r="B65" s="44">
        <f>IF('Darlehensübersicht'!$A$57="","",'Darlehensübersicht'!$G$57)</f>
        <v/>
      </c>
      <c r="C65" s="44">
        <f>IF('Darlehensübersicht'!$A$57="","",'Darlehensübersicht'!$N$57)</f>
        <v/>
      </c>
      <c r="H65" s="32">
        <f>IF('Tilgungsplan'!$A$67="","",'Tilgungsplan'!$B$67)</f>
        <v/>
      </c>
      <c r="I65" s="44">
        <f>IF('Tilgungsplan'!$A$67="","",'Tilgungsplan'!$I$67)</f>
        <v/>
      </c>
    </row>
    <row r="66">
      <c r="A66" s="33">
        <f>IF('Darlehensübersicht'!$A$58="","",'Darlehensübersicht'!$B$58)</f>
        <v/>
      </c>
      <c r="B66" s="45">
        <f>IF('Darlehensübersicht'!$A$58="","",'Darlehensübersicht'!$G$58)</f>
        <v/>
      </c>
      <c r="C66" s="45">
        <f>IF('Darlehensübersicht'!$A$58="","",'Darlehensübersicht'!$N$58)</f>
        <v/>
      </c>
      <c r="H66" s="35">
        <f>IF('Tilgungsplan'!$A$68="","",'Tilgungsplan'!$B$68)</f>
        <v/>
      </c>
      <c r="I66" s="45">
        <f>IF('Tilgungsplan'!$A$68="","",'Tilgungsplan'!$I$68)</f>
        <v/>
      </c>
    </row>
    <row r="67">
      <c r="A67" s="30">
        <f>IF('Darlehensübersicht'!$A$59="","",'Darlehensübersicht'!$B$59)</f>
        <v/>
      </c>
      <c r="B67" s="44">
        <f>IF('Darlehensübersicht'!$A$59="","",'Darlehensübersicht'!$G$59)</f>
        <v/>
      </c>
      <c r="C67" s="44">
        <f>IF('Darlehensübersicht'!$A$59="","",'Darlehensübersicht'!$N$59)</f>
        <v/>
      </c>
      <c r="H67" s="32">
        <f>IF('Tilgungsplan'!$A$69="","",'Tilgungsplan'!$B$69)</f>
        <v/>
      </c>
      <c r="I67" s="44">
        <f>IF('Tilgungsplan'!$A$69="","",'Tilgungsplan'!$I$69)</f>
        <v/>
      </c>
    </row>
    <row r="68">
      <c r="A68" s="33">
        <f>IF('Darlehensübersicht'!$A$60="","",'Darlehensübersicht'!$B$60)</f>
        <v/>
      </c>
      <c r="B68" s="45">
        <f>IF('Darlehensübersicht'!$A$60="","",'Darlehensübersicht'!$G$60)</f>
        <v/>
      </c>
      <c r="C68" s="45">
        <f>IF('Darlehensübersicht'!$A$60="","",'Darlehensübersicht'!$N$60)</f>
        <v/>
      </c>
      <c r="H68" s="35">
        <f>IF('Tilgungsplan'!$A$70="","",'Tilgungsplan'!$B$70)</f>
        <v/>
      </c>
      <c r="I68" s="45">
        <f>IF('Tilgungsplan'!$A$70="","",'Tilgungsplan'!$I$70)</f>
        <v/>
      </c>
    </row>
    <row r="69">
      <c r="A69" s="30">
        <f>IF('Darlehensübersicht'!$A$61="","",'Darlehensübersicht'!$B$61)</f>
        <v/>
      </c>
      <c r="B69" s="44">
        <f>IF('Darlehensübersicht'!$A$61="","",'Darlehensübersicht'!$G$61)</f>
        <v/>
      </c>
      <c r="C69" s="44">
        <f>IF('Darlehensübersicht'!$A$61="","",'Darlehensübersicht'!$N$61)</f>
        <v/>
      </c>
      <c r="H69" s="32">
        <f>IF('Tilgungsplan'!$A$71="","",'Tilgungsplan'!$B$71)</f>
        <v/>
      </c>
      <c r="I69" s="44">
        <f>IF('Tilgungsplan'!$A$71="","",'Tilgungsplan'!$I$71)</f>
        <v/>
      </c>
    </row>
    <row r="70">
      <c r="A70" s="33">
        <f>IF('Darlehensübersicht'!$A$62="","",'Darlehensübersicht'!$B$62)</f>
        <v/>
      </c>
      <c r="B70" s="45">
        <f>IF('Darlehensübersicht'!$A$62="","",'Darlehensübersicht'!$G$62)</f>
        <v/>
      </c>
      <c r="C70" s="45">
        <f>IF('Darlehensübersicht'!$A$62="","",'Darlehensübersicht'!$N$62)</f>
        <v/>
      </c>
      <c r="H70" s="35">
        <f>IF('Tilgungsplan'!$A$72="","",'Tilgungsplan'!$B$72)</f>
        <v/>
      </c>
      <c r="I70" s="45">
        <f>IF('Tilgungsplan'!$A$72="","",'Tilgungsplan'!$I$72)</f>
        <v/>
      </c>
    </row>
    <row r="71">
      <c r="A71" s="30">
        <f>IF('Darlehensübersicht'!$A$63="","",'Darlehensübersicht'!$B$63)</f>
        <v/>
      </c>
      <c r="B71" s="44">
        <f>IF('Darlehensübersicht'!$A$63="","",'Darlehensübersicht'!$G$63)</f>
        <v/>
      </c>
      <c r="C71" s="44">
        <f>IF('Darlehensübersicht'!$A$63="","",'Darlehensübersicht'!$N$63)</f>
        <v/>
      </c>
      <c r="H71" s="32">
        <f>IF('Tilgungsplan'!$A$73="","",'Tilgungsplan'!$B$73)</f>
        <v/>
      </c>
      <c r="I71" s="44">
        <f>IF('Tilgungsplan'!$A$73="","",'Tilgungsplan'!$I$73)</f>
        <v/>
      </c>
    </row>
    <row r="72">
      <c r="A72" s="33">
        <f>IF('Darlehensübersicht'!$A$64="","",'Darlehensübersicht'!$B$64)</f>
        <v/>
      </c>
      <c r="B72" s="45">
        <f>IF('Darlehensübersicht'!$A$64="","",'Darlehensübersicht'!$G$64)</f>
        <v/>
      </c>
      <c r="C72" s="45">
        <f>IF('Darlehensübersicht'!$A$64="","",'Darlehensübersicht'!$N$64)</f>
        <v/>
      </c>
      <c r="H72" s="35">
        <f>IF('Tilgungsplan'!$A$74="","",'Tilgungsplan'!$B$74)</f>
        <v/>
      </c>
      <c r="I72" s="45">
        <f>IF('Tilgungsplan'!$A$74="","",'Tilgungsplan'!$I$74)</f>
        <v/>
      </c>
    </row>
    <row r="73">
      <c r="A73" s="30">
        <f>IF('Darlehensübersicht'!$A$65="","",'Darlehensübersicht'!$B$65)</f>
        <v/>
      </c>
      <c r="B73" s="44">
        <f>IF('Darlehensübersicht'!$A$65="","",'Darlehensübersicht'!$G$65)</f>
        <v/>
      </c>
      <c r="C73" s="44">
        <f>IF('Darlehensübersicht'!$A$65="","",'Darlehensübersicht'!$N$65)</f>
        <v/>
      </c>
      <c r="H73" s="32">
        <f>IF('Tilgungsplan'!$A$75="","",'Tilgungsplan'!$B$75)</f>
        <v/>
      </c>
      <c r="I73" s="44">
        <f>IF('Tilgungsplan'!$A$75="","",'Tilgungsplan'!$I$75)</f>
        <v/>
      </c>
    </row>
    <row r="74">
      <c r="A74" s="33">
        <f>IF('Darlehensübersicht'!$A$66="","",'Darlehensübersicht'!$B$66)</f>
        <v/>
      </c>
      <c r="B74" s="45">
        <f>IF('Darlehensübersicht'!$A$66="","",'Darlehensübersicht'!$G$66)</f>
        <v/>
      </c>
      <c r="C74" s="45">
        <f>IF('Darlehensübersicht'!$A$66="","",'Darlehensübersicht'!$N$66)</f>
        <v/>
      </c>
      <c r="H74" s="35">
        <f>IF('Tilgungsplan'!$A$76="","",'Tilgungsplan'!$B$76)</f>
        <v/>
      </c>
      <c r="I74" s="45">
        <f>IF('Tilgungsplan'!$A$76="","",'Tilgungsplan'!$I$76)</f>
        <v/>
      </c>
    </row>
    <row r="75">
      <c r="A75" s="30">
        <f>IF('Darlehensübersicht'!$A$67="","",'Darlehensübersicht'!$B$67)</f>
        <v/>
      </c>
      <c r="B75" s="44">
        <f>IF('Darlehensübersicht'!$A$67="","",'Darlehensübersicht'!$G$67)</f>
        <v/>
      </c>
      <c r="C75" s="44">
        <f>IF('Darlehensübersicht'!$A$67="","",'Darlehensübersicht'!$N$67)</f>
        <v/>
      </c>
      <c r="H75" s="32">
        <f>IF('Tilgungsplan'!$A$77="","",'Tilgungsplan'!$B$77)</f>
        <v/>
      </c>
      <c r="I75" s="44">
        <f>IF('Tilgungsplan'!$A$77="","",'Tilgungsplan'!$I$77)</f>
        <v/>
      </c>
    </row>
    <row r="76">
      <c r="A76" s="33">
        <f>IF('Darlehensübersicht'!$A$68="","",'Darlehensübersicht'!$B$68)</f>
        <v/>
      </c>
      <c r="B76" s="45">
        <f>IF('Darlehensübersicht'!$A$68="","",'Darlehensübersicht'!$G$68)</f>
        <v/>
      </c>
      <c r="C76" s="45">
        <f>IF('Darlehensübersicht'!$A$68="","",'Darlehensübersicht'!$N$68)</f>
        <v/>
      </c>
      <c r="H76" s="35">
        <f>IF('Tilgungsplan'!$A$78="","",'Tilgungsplan'!$B$78)</f>
        <v/>
      </c>
      <c r="I76" s="45">
        <f>IF('Tilgungsplan'!$A$78="","",'Tilgungsplan'!$I$78)</f>
        <v/>
      </c>
    </row>
    <row r="77">
      <c r="A77" s="30">
        <f>IF('Darlehensübersicht'!$A$69="","",'Darlehensübersicht'!$B$69)</f>
        <v/>
      </c>
      <c r="B77" s="44">
        <f>IF('Darlehensübersicht'!$A$69="","",'Darlehensübersicht'!$G$69)</f>
        <v/>
      </c>
      <c r="C77" s="44">
        <f>IF('Darlehensübersicht'!$A$69="","",'Darlehensübersicht'!$N$69)</f>
        <v/>
      </c>
      <c r="H77" s="32">
        <f>IF('Tilgungsplan'!$A$79="","",'Tilgungsplan'!$B$79)</f>
        <v/>
      </c>
      <c r="I77" s="44">
        <f>IF('Tilgungsplan'!$A$79="","",'Tilgungsplan'!$I$79)</f>
        <v/>
      </c>
    </row>
    <row r="78">
      <c r="A78" s="33">
        <f>IF('Darlehensübersicht'!$A$70="","",'Darlehensübersicht'!$B$70)</f>
        <v/>
      </c>
      <c r="B78" s="45">
        <f>IF('Darlehensübersicht'!$A$70="","",'Darlehensübersicht'!$G$70)</f>
        <v/>
      </c>
      <c r="C78" s="45">
        <f>IF('Darlehensübersicht'!$A$70="","",'Darlehensübersicht'!$N$70)</f>
        <v/>
      </c>
      <c r="H78" s="35">
        <f>IF('Tilgungsplan'!$A$80="","",'Tilgungsplan'!$B$80)</f>
        <v/>
      </c>
      <c r="I78" s="45">
        <f>IF('Tilgungsplan'!$A$80="","",'Tilgungsplan'!$I$80)</f>
        <v/>
      </c>
    </row>
    <row r="79">
      <c r="A79" s="30">
        <f>IF('Darlehensübersicht'!$A$71="","",'Darlehensübersicht'!$B$71)</f>
        <v/>
      </c>
      <c r="B79" s="44">
        <f>IF('Darlehensübersicht'!$A$71="","",'Darlehensübersicht'!$G$71)</f>
        <v/>
      </c>
      <c r="C79" s="44">
        <f>IF('Darlehensübersicht'!$A$71="","",'Darlehensübersicht'!$N$71)</f>
        <v/>
      </c>
      <c r="H79" s="32">
        <f>IF('Tilgungsplan'!$A$81="","",'Tilgungsplan'!$B$81)</f>
        <v/>
      </c>
      <c r="I79" s="44">
        <f>IF('Tilgungsplan'!$A$81="","",'Tilgungsplan'!$I$81)</f>
        <v/>
      </c>
    </row>
    <row r="80">
      <c r="A80" s="33">
        <f>IF('Darlehensübersicht'!$A$72="","",'Darlehensübersicht'!$B$72)</f>
        <v/>
      </c>
      <c r="B80" s="45">
        <f>IF('Darlehensübersicht'!$A$72="","",'Darlehensübersicht'!$G$72)</f>
        <v/>
      </c>
      <c r="C80" s="45">
        <f>IF('Darlehensübersicht'!$A$72="","",'Darlehensübersicht'!$N$72)</f>
        <v/>
      </c>
      <c r="H80" s="35">
        <f>IF('Tilgungsplan'!$A$82="","",'Tilgungsplan'!$B$82)</f>
        <v/>
      </c>
      <c r="I80" s="45">
        <f>IF('Tilgungsplan'!$A$82="","",'Tilgungsplan'!$I$82)</f>
        <v/>
      </c>
    </row>
    <row r="81">
      <c r="A81" s="30">
        <f>IF('Darlehensübersicht'!$A$73="","",'Darlehensübersicht'!$B$73)</f>
        <v/>
      </c>
      <c r="B81" s="44">
        <f>IF('Darlehensübersicht'!$A$73="","",'Darlehensübersicht'!$G$73)</f>
        <v/>
      </c>
      <c r="C81" s="44">
        <f>IF('Darlehensübersicht'!$A$73="","",'Darlehensübersicht'!$N$73)</f>
        <v/>
      </c>
      <c r="H81" s="32">
        <f>IF('Tilgungsplan'!$A$83="","",'Tilgungsplan'!$B$83)</f>
        <v/>
      </c>
      <c r="I81" s="44">
        <f>IF('Tilgungsplan'!$A$83="","",'Tilgungsplan'!$I$83)</f>
        <v/>
      </c>
    </row>
    <row r="82">
      <c r="A82" s="33">
        <f>IF('Darlehensübersicht'!$A$74="","",'Darlehensübersicht'!$B$74)</f>
        <v/>
      </c>
      <c r="B82" s="45">
        <f>IF('Darlehensübersicht'!$A$74="","",'Darlehensübersicht'!$G$74)</f>
        <v/>
      </c>
      <c r="C82" s="45">
        <f>IF('Darlehensübersicht'!$A$74="","",'Darlehensübersicht'!$N$74)</f>
        <v/>
      </c>
      <c r="H82" s="35">
        <f>IF('Tilgungsplan'!$A$84="","",'Tilgungsplan'!$B$84)</f>
        <v/>
      </c>
      <c r="I82" s="45">
        <f>IF('Tilgungsplan'!$A$84="","",'Tilgungsplan'!$I$84)</f>
        <v/>
      </c>
    </row>
    <row r="83">
      <c r="A83" s="30">
        <f>IF('Darlehensübersicht'!$A$75="","",'Darlehensübersicht'!$B$75)</f>
        <v/>
      </c>
      <c r="B83" s="44">
        <f>IF('Darlehensübersicht'!$A$75="","",'Darlehensübersicht'!$G$75)</f>
        <v/>
      </c>
      <c r="C83" s="44">
        <f>IF('Darlehensübersicht'!$A$75="","",'Darlehensübersicht'!$N$75)</f>
        <v/>
      </c>
      <c r="H83" s="32">
        <f>IF('Tilgungsplan'!$A$85="","",'Tilgungsplan'!$B$85)</f>
        <v/>
      </c>
      <c r="I83" s="44">
        <f>IF('Tilgungsplan'!$A$85="","",'Tilgungsplan'!$I$85)</f>
        <v/>
      </c>
    </row>
    <row r="84">
      <c r="A84" s="33">
        <f>IF('Darlehensübersicht'!$A$76="","",'Darlehensübersicht'!$B$76)</f>
        <v/>
      </c>
      <c r="B84" s="45">
        <f>IF('Darlehensübersicht'!$A$76="","",'Darlehensübersicht'!$G$76)</f>
        <v/>
      </c>
      <c r="C84" s="45">
        <f>IF('Darlehensübersicht'!$A$76="","",'Darlehensübersicht'!$N$76)</f>
        <v/>
      </c>
      <c r="H84" s="35">
        <f>IF('Tilgungsplan'!$A$86="","",'Tilgungsplan'!$B$86)</f>
        <v/>
      </c>
      <c r="I84" s="45">
        <f>IF('Tilgungsplan'!$A$86="","",'Tilgungsplan'!$I$86)</f>
        <v/>
      </c>
    </row>
    <row r="85">
      <c r="A85" s="30">
        <f>IF('Darlehensübersicht'!$A$77="","",'Darlehensübersicht'!$B$77)</f>
        <v/>
      </c>
      <c r="B85" s="44">
        <f>IF('Darlehensübersicht'!$A$77="","",'Darlehensübersicht'!$G$77)</f>
        <v/>
      </c>
      <c r="C85" s="44">
        <f>IF('Darlehensübersicht'!$A$77="","",'Darlehensübersicht'!$N$77)</f>
        <v/>
      </c>
      <c r="H85" s="32">
        <f>IF('Tilgungsplan'!$A$87="","",'Tilgungsplan'!$B$87)</f>
        <v/>
      </c>
      <c r="I85" s="44">
        <f>IF('Tilgungsplan'!$A$87="","",'Tilgungsplan'!$I$87)</f>
        <v/>
      </c>
    </row>
    <row r="86">
      <c r="A86" s="33">
        <f>IF('Darlehensübersicht'!$A$78="","",'Darlehensübersicht'!$B$78)</f>
        <v/>
      </c>
      <c r="B86" s="45">
        <f>IF('Darlehensübersicht'!$A$78="","",'Darlehensübersicht'!$G$78)</f>
        <v/>
      </c>
      <c r="C86" s="45">
        <f>IF('Darlehensübersicht'!$A$78="","",'Darlehensübersicht'!$N$78)</f>
        <v/>
      </c>
      <c r="H86" s="35">
        <f>IF('Tilgungsplan'!$A$88="","",'Tilgungsplan'!$B$88)</f>
        <v/>
      </c>
      <c r="I86" s="45">
        <f>IF('Tilgungsplan'!$A$88="","",'Tilgungsplan'!$I$88)</f>
        <v/>
      </c>
    </row>
    <row r="87">
      <c r="A87" s="30">
        <f>IF('Darlehensübersicht'!$A$79="","",'Darlehensübersicht'!$B$79)</f>
        <v/>
      </c>
      <c r="B87" s="44">
        <f>IF('Darlehensübersicht'!$A$79="","",'Darlehensübersicht'!$G$79)</f>
        <v/>
      </c>
      <c r="C87" s="44">
        <f>IF('Darlehensübersicht'!$A$79="","",'Darlehensübersicht'!$N$79)</f>
        <v/>
      </c>
      <c r="H87" s="32">
        <f>IF('Tilgungsplan'!$A$89="","",'Tilgungsplan'!$B$89)</f>
        <v/>
      </c>
      <c r="I87" s="44">
        <f>IF('Tilgungsplan'!$A$89="","",'Tilgungsplan'!$I$89)</f>
        <v/>
      </c>
    </row>
    <row r="88">
      <c r="A88" s="33">
        <f>IF('Darlehensübersicht'!$A$80="","",'Darlehensübersicht'!$B$80)</f>
        <v/>
      </c>
      <c r="B88" s="45">
        <f>IF('Darlehensübersicht'!$A$80="","",'Darlehensübersicht'!$G$80)</f>
        <v/>
      </c>
      <c r="C88" s="45">
        <f>IF('Darlehensübersicht'!$A$80="","",'Darlehensübersicht'!$N$80)</f>
        <v/>
      </c>
      <c r="H88" s="35">
        <f>IF('Tilgungsplan'!$A$90="","",'Tilgungsplan'!$B$90)</f>
        <v/>
      </c>
      <c r="I88" s="45">
        <f>IF('Tilgungsplan'!$A$90="","",'Tilgungsplan'!$I$90)</f>
        <v/>
      </c>
    </row>
    <row r="89">
      <c r="A89" s="30">
        <f>IF('Darlehensübersicht'!$A$81="","",'Darlehensübersicht'!$B$81)</f>
        <v/>
      </c>
      <c r="B89" s="44">
        <f>IF('Darlehensübersicht'!$A$81="","",'Darlehensübersicht'!$G$81)</f>
        <v/>
      </c>
      <c r="C89" s="44">
        <f>IF('Darlehensübersicht'!$A$81="","",'Darlehensübersicht'!$N$81)</f>
        <v/>
      </c>
      <c r="H89" s="32">
        <f>IF('Tilgungsplan'!$A$91="","",'Tilgungsplan'!$B$91)</f>
        <v/>
      </c>
      <c r="I89" s="44">
        <f>IF('Tilgungsplan'!$A$91="","",'Tilgungsplan'!$I$91)</f>
        <v/>
      </c>
    </row>
    <row r="90">
      <c r="A90" s="33">
        <f>IF('Darlehensübersicht'!$A$82="","",'Darlehensübersicht'!$B$82)</f>
        <v/>
      </c>
      <c r="B90" s="45">
        <f>IF('Darlehensübersicht'!$A$82="","",'Darlehensübersicht'!$G$82)</f>
        <v/>
      </c>
      <c r="C90" s="45">
        <f>IF('Darlehensübersicht'!$A$82="","",'Darlehensübersicht'!$N$82)</f>
        <v/>
      </c>
      <c r="H90" s="35">
        <f>IF('Tilgungsplan'!$A$92="","",'Tilgungsplan'!$B$92)</f>
        <v/>
      </c>
      <c r="I90" s="45">
        <f>IF('Tilgungsplan'!$A$92="","",'Tilgungsplan'!$I$92)</f>
        <v/>
      </c>
    </row>
    <row r="91">
      <c r="A91" s="30">
        <f>IF('Darlehensübersicht'!$A$83="","",'Darlehensübersicht'!$B$83)</f>
        <v/>
      </c>
      <c r="B91" s="44">
        <f>IF('Darlehensübersicht'!$A$83="","",'Darlehensübersicht'!$G$83)</f>
        <v/>
      </c>
      <c r="C91" s="44">
        <f>IF('Darlehensübersicht'!$A$83="","",'Darlehensübersicht'!$N$83)</f>
        <v/>
      </c>
      <c r="H91" s="32">
        <f>IF('Tilgungsplan'!$A$93="","",'Tilgungsplan'!$B$93)</f>
        <v/>
      </c>
      <c r="I91" s="44">
        <f>IF('Tilgungsplan'!$A$93="","",'Tilgungsplan'!$I$93)</f>
        <v/>
      </c>
    </row>
    <row r="92">
      <c r="A92" s="33">
        <f>IF('Darlehensübersicht'!$A$84="","",'Darlehensübersicht'!$B$84)</f>
        <v/>
      </c>
      <c r="B92" s="45">
        <f>IF('Darlehensübersicht'!$A$84="","",'Darlehensübersicht'!$G$84)</f>
        <v/>
      </c>
      <c r="C92" s="45">
        <f>IF('Darlehensübersicht'!$A$84="","",'Darlehensübersicht'!$N$84)</f>
        <v/>
      </c>
      <c r="H92" s="35">
        <f>IF('Tilgungsplan'!$A$94="","",'Tilgungsplan'!$B$94)</f>
        <v/>
      </c>
      <c r="I92" s="45">
        <f>IF('Tilgungsplan'!$A$94="","",'Tilgungsplan'!$I$94)</f>
        <v/>
      </c>
    </row>
    <row r="93">
      <c r="A93" s="30">
        <f>IF('Darlehensübersicht'!$A$85="","",'Darlehensübersicht'!$B$85)</f>
        <v/>
      </c>
      <c r="B93" s="44">
        <f>IF('Darlehensübersicht'!$A$85="","",'Darlehensübersicht'!$G$85)</f>
        <v/>
      </c>
      <c r="C93" s="44">
        <f>IF('Darlehensübersicht'!$A$85="","",'Darlehensübersicht'!$N$85)</f>
        <v/>
      </c>
      <c r="H93" s="32">
        <f>IF('Tilgungsplan'!$A$95="","",'Tilgungsplan'!$B$95)</f>
        <v/>
      </c>
      <c r="I93" s="44">
        <f>IF('Tilgungsplan'!$A$95="","",'Tilgungsplan'!$I$95)</f>
        <v/>
      </c>
    </row>
    <row r="94">
      <c r="A94" s="33">
        <f>IF('Darlehensübersicht'!$A$86="","",'Darlehensübersicht'!$B$86)</f>
        <v/>
      </c>
      <c r="B94" s="45">
        <f>IF('Darlehensübersicht'!$A$86="","",'Darlehensübersicht'!$G$86)</f>
        <v/>
      </c>
      <c r="C94" s="45">
        <f>IF('Darlehensübersicht'!$A$86="","",'Darlehensübersicht'!$N$86)</f>
        <v/>
      </c>
      <c r="H94" s="35">
        <f>IF('Tilgungsplan'!$A$96="","",'Tilgungsplan'!$B$96)</f>
        <v/>
      </c>
      <c r="I94" s="45">
        <f>IF('Tilgungsplan'!$A$96="","",'Tilgungsplan'!$I$96)</f>
        <v/>
      </c>
    </row>
    <row r="95">
      <c r="A95" s="30">
        <f>IF('Darlehensübersicht'!$A$87="","",'Darlehensübersicht'!$B$87)</f>
        <v/>
      </c>
      <c r="B95" s="44">
        <f>IF('Darlehensübersicht'!$A$87="","",'Darlehensübersicht'!$G$87)</f>
        <v/>
      </c>
      <c r="C95" s="44">
        <f>IF('Darlehensübersicht'!$A$87="","",'Darlehensübersicht'!$N$87)</f>
        <v/>
      </c>
      <c r="H95" s="32">
        <f>IF('Tilgungsplan'!$A$97="","",'Tilgungsplan'!$B$97)</f>
        <v/>
      </c>
      <c r="I95" s="44">
        <f>IF('Tilgungsplan'!$A$97="","",'Tilgungsplan'!$I$97)</f>
        <v/>
      </c>
    </row>
    <row r="96">
      <c r="A96" s="33">
        <f>IF('Darlehensübersicht'!$A$88="","",'Darlehensübersicht'!$B$88)</f>
        <v/>
      </c>
      <c r="B96" s="45">
        <f>IF('Darlehensübersicht'!$A$88="","",'Darlehensübersicht'!$G$88)</f>
        <v/>
      </c>
      <c r="C96" s="45">
        <f>IF('Darlehensübersicht'!$A$88="","",'Darlehensübersicht'!$N$88)</f>
        <v/>
      </c>
      <c r="H96" s="35">
        <f>IF('Tilgungsplan'!$A$98="","",'Tilgungsplan'!$B$98)</f>
        <v/>
      </c>
      <c r="I96" s="45">
        <f>IF('Tilgungsplan'!$A$98="","",'Tilgungsplan'!$I$98)</f>
        <v/>
      </c>
    </row>
    <row r="97">
      <c r="A97" s="30">
        <f>IF('Darlehensübersicht'!$A$89="","",'Darlehensübersicht'!$B$89)</f>
        <v/>
      </c>
      <c r="B97" s="44">
        <f>IF('Darlehensübersicht'!$A$89="","",'Darlehensübersicht'!$G$89)</f>
        <v/>
      </c>
      <c r="C97" s="44">
        <f>IF('Darlehensübersicht'!$A$89="","",'Darlehensübersicht'!$N$89)</f>
        <v/>
      </c>
      <c r="H97" s="32">
        <f>IF('Tilgungsplan'!$A$99="","",'Tilgungsplan'!$B$99)</f>
        <v/>
      </c>
      <c r="I97" s="44">
        <f>IF('Tilgungsplan'!$A$99="","",'Tilgungsplan'!$I$99)</f>
        <v/>
      </c>
    </row>
    <row r="98">
      <c r="A98" s="33">
        <f>IF('Darlehensübersicht'!$A$90="","",'Darlehensübersicht'!$B$90)</f>
        <v/>
      </c>
      <c r="B98" s="45">
        <f>IF('Darlehensübersicht'!$A$90="","",'Darlehensübersicht'!$G$90)</f>
        <v/>
      </c>
      <c r="C98" s="45">
        <f>IF('Darlehensübersicht'!$A$90="","",'Darlehensübersicht'!$N$90)</f>
        <v/>
      </c>
      <c r="H98" s="35">
        <f>IF('Tilgungsplan'!$A$100="","",'Tilgungsplan'!$B$100)</f>
        <v/>
      </c>
      <c r="I98" s="45">
        <f>IF('Tilgungsplan'!$A$100="","",'Tilgungsplan'!$I$100)</f>
        <v/>
      </c>
    </row>
    <row r="99">
      <c r="A99" s="30">
        <f>IF('Darlehensübersicht'!$A$91="","",'Darlehensübersicht'!$B$91)</f>
        <v/>
      </c>
      <c r="B99" s="44">
        <f>IF('Darlehensübersicht'!$A$91="","",'Darlehensübersicht'!$G$91)</f>
        <v/>
      </c>
      <c r="C99" s="44">
        <f>IF('Darlehensübersicht'!$A$91="","",'Darlehensübersicht'!$N$91)</f>
        <v/>
      </c>
      <c r="H99" s="32">
        <f>IF('Tilgungsplan'!$A$101="","",'Tilgungsplan'!$B$101)</f>
        <v/>
      </c>
      <c r="I99" s="44">
        <f>IF('Tilgungsplan'!$A$101="","",'Tilgungsplan'!$I$101)</f>
        <v/>
      </c>
    </row>
    <row r="100">
      <c r="A100" s="33">
        <f>IF('Darlehensübersicht'!$A$92="","",'Darlehensübersicht'!$B$92)</f>
        <v/>
      </c>
      <c r="B100" s="45">
        <f>IF('Darlehensübersicht'!$A$92="","",'Darlehensübersicht'!$G$92)</f>
        <v/>
      </c>
      <c r="C100" s="45">
        <f>IF('Darlehensübersicht'!$A$92="","",'Darlehensübersicht'!$N$92)</f>
        <v/>
      </c>
      <c r="H100" s="35">
        <f>IF('Tilgungsplan'!$A$102="","",'Tilgungsplan'!$B$102)</f>
        <v/>
      </c>
      <c r="I100" s="45">
        <f>IF('Tilgungsplan'!$A$102="","",'Tilgungsplan'!$I$102)</f>
        <v/>
      </c>
    </row>
    <row r="101">
      <c r="A101" s="30">
        <f>IF('Darlehensübersicht'!$A$93="","",'Darlehensübersicht'!$B$93)</f>
        <v/>
      </c>
      <c r="B101" s="44">
        <f>IF('Darlehensübersicht'!$A$93="","",'Darlehensübersicht'!$G$93)</f>
        <v/>
      </c>
      <c r="C101" s="44">
        <f>IF('Darlehensübersicht'!$A$93="","",'Darlehensübersicht'!$N$93)</f>
        <v/>
      </c>
      <c r="H101" s="32">
        <f>IF('Tilgungsplan'!$A$103="","",'Tilgungsplan'!$B$103)</f>
        <v/>
      </c>
      <c r="I101" s="44">
        <f>IF('Tilgungsplan'!$A$103="","",'Tilgungsplan'!$I$103)</f>
        <v/>
      </c>
    </row>
    <row r="102">
      <c r="A102" s="33">
        <f>IF('Darlehensübersicht'!$A$94="","",'Darlehensübersicht'!$B$94)</f>
        <v/>
      </c>
      <c r="B102" s="45">
        <f>IF('Darlehensübersicht'!$A$94="","",'Darlehensübersicht'!$G$94)</f>
        <v/>
      </c>
      <c r="C102" s="45">
        <f>IF('Darlehensübersicht'!$A$94="","",'Darlehensübersicht'!$N$94)</f>
        <v/>
      </c>
      <c r="H102" s="35">
        <f>IF('Tilgungsplan'!$A$104="","",'Tilgungsplan'!$B$104)</f>
        <v/>
      </c>
      <c r="I102" s="45">
        <f>IF('Tilgungsplan'!$A$104="","",'Tilgungsplan'!$I$104)</f>
        <v/>
      </c>
    </row>
    <row r="103">
      <c r="A103" s="30">
        <f>IF('Darlehensübersicht'!$A$95="","",'Darlehensübersicht'!$B$95)</f>
        <v/>
      </c>
      <c r="B103" s="44">
        <f>IF('Darlehensübersicht'!$A$95="","",'Darlehensübersicht'!$G$95)</f>
        <v/>
      </c>
      <c r="C103" s="44">
        <f>IF('Darlehensübersicht'!$A$95="","",'Darlehensübersicht'!$N$95)</f>
        <v/>
      </c>
      <c r="H103" s="32">
        <f>IF('Tilgungsplan'!$A$105="","",'Tilgungsplan'!$B$105)</f>
        <v/>
      </c>
      <c r="I103" s="44">
        <f>IF('Tilgungsplan'!$A$105="","",'Tilgungsplan'!$I$105)</f>
        <v/>
      </c>
    </row>
    <row r="104">
      <c r="A104" s="33">
        <f>IF('Darlehensübersicht'!$A$96="","",'Darlehensübersicht'!$B$96)</f>
        <v/>
      </c>
      <c r="B104" s="45">
        <f>IF('Darlehensübersicht'!$A$96="","",'Darlehensübersicht'!$G$96)</f>
        <v/>
      </c>
      <c r="C104" s="45">
        <f>IF('Darlehensübersicht'!$A$96="","",'Darlehensübersicht'!$N$96)</f>
        <v/>
      </c>
      <c r="H104" s="35">
        <f>IF('Tilgungsplan'!$A$106="","",'Tilgungsplan'!$B$106)</f>
        <v/>
      </c>
      <c r="I104" s="45">
        <f>IF('Tilgungsplan'!$A$106="","",'Tilgungsplan'!$I$106)</f>
        <v/>
      </c>
    </row>
    <row r="105">
      <c r="A105" s="30">
        <f>IF('Darlehensübersicht'!$A$97="","",'Darlehensübersicht'!$B$97)</f>
        <v/>
      </c>
      <c r="B105" s="44">
        <f>IF('Darlehensübersicht'!$A$97="","",'Darlehensübersicht'!$G$97)</f>
        <v/>
      </c>
      <c r="C105" s="44">
        <f>IF('Darlehensübersicht'!$A$97="","",'Darlehensübersicht'!$N$97)</f>
        <v/>
      </c>
      <c r="H105" s="32">
        <f>IF('Tilgungsplan'!$A$107="","",'Tilgungsplan'!$B$107)</f>
        <v/>
      </c>
      <c r="I105" s="44">
        <f>IF('Tilgungsplan'!$A$107="","",'Tilgungsplan'!$I$107)</f>
        <v/>
      </c>
    </row>
    <row r="106">
      <c r="A106" s="33">
        <f>IF('Darlehensübersicht'!$A$98="","",'Darlehensübersicht'!$B$98)</f>
        <v/>
      </c>
      <c r="B106" s="45">
        <f>IF('Darlehensübersicht'!$A$98="","",'Darlehensübersicht'!$G$98)</f>
        <v/>
      </c>
      <c r="C106" s="45">
        <f>IF('Darlehensübersicht'!$A$98="","",'Darlehensübersicht'!$N$98)</f>
        <v/>
      </c>
      <c r="H106" s="35">
        <f>IF('Tilgungsplan'!$A$108="","",'Tilgungsplan'!$B$108)</f>
        <v/>
      </c>
      <c r="I106" s="45">
        <f>IF('Tilgungsplan'!$A$108="","",'Tilgungsplan'!$I$108)</f>
        <v/>
      </c>
    </row>
    <row r="107">
      <c r="A107" s="30">
        <f>IF('Darlehensübersicht'!$A$99="","",'Darlehensübersicht'!$B$99)</f>
        <v/>
      </c>
      <c r="B107" s="44">
        <f>IF('Darlehensübersicht'!$A$99="","",'Darlehensübersicht'!$G$99)</f>
        <v/>
      </c>
      <c r="C107" s="44">
        <f>IF('Darlehensübersicht'!$A$99="","",'Darlehensübersicht'!$N$99)</f>
        <v/>
      </c>
      <c r="H107" s="32">
        <f>IF('Tilgungsplan'!$A$109="","",'Tilgungsplan'!$B$109)</f>
        <v/>
      </c>
      <c r="I107" s="44">
        <f>IF('Tilgungsplan'!$A$109="","",'Tilgungsplan'!$I$109)</f>
        <v/>
      </c>
    </row>
    <row r="108">
      <c r="A108" s="33">
        <f>IF('Darlehensübersicht'!$A$100="","",'Darlehensübersicht'!$B$100)</f>
        <v/>
      </c>
      <c r="B108" s="45">
        <f>IF('Darlehensübersicht'!$A$100="","",'Darlehensübersicht'!$G$100)</f>
        <v/>
      </c>
      <c r="C108" s="45">
        <f>IF('Darlehensübersicht'!$A$100="","",'Darlehensübersicht'!$N$100)</f>
        <v/>
      </c>
      <c r="H108" s="35">
        <f>IF('Tilgungsplan'!$A$110="","",'Tilgungsplan'!$B$110)</f>
        <v/>
      </c>
      <c r="I108" s="45">
        <f>IF('Tilgungsplan'!$A$110="","",'Tilgungsplan'!$I$110)</f>
        <v/>
      </c>
    </row>
    <row r="109">
      <c r="A109" s="30">
        <f>IF('Darlehensübersicht'!$A$101="","",'Darlehensübersicht'!$B$101)</f>
        <v/>
      </c>
      <c r="B109" s="44">
        <f>IF('Darlehensübersicht'!$A$101="","",'Darlehensübersicht'!$G$101)</f>
        <v/>
      </c>
      <c r="C109" s="44">
        <f>IF('Darlehensübersicht'!$A$101="","",'Darlehensübersicht'!$N$101)</f>
        <v/>
      </c>
      <c r="H109" s="32">
        <f>IF('Tilgungsplan'!$A$111="","",'Tilgungsplan'!$B$111)</f>
        <v/>
      </c>
      <c r="I109" s="44">
        <f>IF('Tilgungsplan'!$A$111="","",'Tilgungsplan'!$I$111)</f>
        <v/>
      </c>
    </row>
    <row r="110">
      <c r="A110" s="33">
        <f>IF('Darlehensübersicht'!$A$102="","",'Darlehensübersicht'!$B$102)</f>
        <v/>
      </c>
      <c r="B110" s="45">
        <f>IF('Darlehensübersicht'!$A$102="","",'Darlehensübersicht'!$G$102)</f>
        <v/>
      </c>
      <c r="C110" s="45">
        <f>IF('Darlehensübersicht'!$A$102="","",'Darlehensübersicht'!$N$102)</f>
        <v/>
      </c>
      <c r="H110" s="35">
        <f>IF('Tilgungsplan'!$A$112="","",'Tilgungsplan'!$B$112)</f>
        <v/>
      </c>
      <c r="I110" s="45">
        <f>IF('Tilgungsplan'!$A$112="","",'Tilgungsplan'!$I$112)</f>
        <v/>
      </c>
    </row>
    <row r="111">
      <c r="A111" s="30">
        <f>IF('Darlehensübersicht'!$A$103="","",'Darlehensübersicht'!$B$103)</f>
        <v/>
      </c>
      <c r="B111" s="44">
        <f>IF('Darlehensübersicht'!$A$103="","",'Darlehensübersicht'!$G$103)</f>
        <v/>
      </c>
      <c r="C111" s="44">
        <f>IF('Darlehensübersicht'!$A$103="","",'Darlehensübersicht'!$N$103)</f>
        <v/>
      </c>
      <c r="H111" s="32">
        <f>IF('Tilgungsplan'!$A$113="","",'Tilgungsplan'!$B$113)</f>
        <v/>
      </c>
      <c r="I111" s="44">
        <f>IF('Tilgungsplan'!$A$113="","",'Tilgungsplan'!$I$113)</f>
        <v/>
      </c>
    </row>
    <row r="112">
      <c r="A112" s="33">
        <f>IF('Darlehensübersicht'!$A$104="","",'Darlehensübersicht'!$B$104)</f>
        <v/>
      </c>
      <c r="B112" s="45">
        <f>IF('Darlehensübersicht'!$A$104="","",'Darlehensübersicht'!$G$104)</f>
        <v/>
      </c>
      <c r="C112" s="45">
        <f>IF('Darlehensübersicht'!$A$104="","",'Darlehensübersicht'!$N$104)</f>
        <v/>
      </c>
      <c r="H112" s="35">
        <f>IF('Tilgungsplan'!$A$114="","",'Tilgungsplan'!$B$114)</f>
        <v/>
      </c>
      <c r="I112" s="45">
        <f>IF('Tilgungsplan'!$A$114="","",'Tilgungsplan'!$I$114)</f>
        <v/>
      </c>
    </row>
    <row r="113">
      <c r="A113" s="30">
        <f>IF('Darlehensübersicht'!$A$105="","",'Darlehensübersicht'!$B$105)</f>
        <v/>
      </c>
      <c r="B113" s="44">
        <f>IF('Darlehensübersicht'!$A$105="","",'Darlehensübersicht'!$G$105)</f>
        <v/>
      </c>
      <c r="C113" s="44">
        <f>IF('Darlehensübersicht'!$A$105="","",'Darlehensübersicht'!$N$105)</f>
        <v/>
      </c>
    </row>
  </sheetData>
  <mergeCells count="1">
    <mergeCell ref="A1:N1"/>
  </mergeCells>
  <conditionalFormatting sqref="B4:B8">
    <cfRule type="expression" priority="1" dxfId="1">
      <formula>B4&gt;0</formula>
    </cfRule>
  </conditionalFormatting>
  <conditionalFormatting sqref="B9">
    <cfRule type="expression" priority="2" dxfId="0">
      <formula>B9&gt;0</formula>
    </cfRule>
  </conditionalFormatting>
  <conditionalFormatting sqref="I13:I112">
    <cfRule type="expression" priority="3" dxfId="1">
      <formula>AND($I13&lt;&gt;"",$I13=0)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6" customWidth="1" min="1" max="1"/>
    <col width="100" customWidth="1" min="2" max="2"/>
    <col width="3" customWidth="1" min="3" max="3"/>
    <col width="3" customWidth="1" min="4" max="4"/>
    <col width="3" customWidth="1" min="5" max="5"/>
    <col width="3" customWidth="1" min="6" max="6"/>
  </cols>
  <sheetData>
    <row r="1" ht="28" customHeight="1">
      <c r="A1" s="1" t="inlineStr">
        <is>
          <t>Anleitung zur Darlehen Zins Tilgung Übersicht</t>
        </is>
      </c>
    </row>
    <row r="2"/>
    <row r="3">
      <c r="A3" s="12" t="inlineStr">
        <is>
          <t>Bereich</t>
        </is>
      </c>
      <c r="B3" s="12" t="inlineStr">
        <is>
          <t>Hinweis</t>
        </is>
      </c>
    </row>
    <row r="4" ht="38" customHeight="1">
      <c r="A4" s="36" t="inlineStr">
        <is>
          <t>Darlehensübersicht</t>
        </is>
      </c>
      <c r="B4" s="37" t="inlineStr">
        <is>
          <t>Nehmen Sie Eingaben ausschließlich in gelben Zellen vor. Jede Darlehens-ID muss eindeutig sein.</t>
        </is>
      </c>
    </row>
    <row r="5" ht="38" customHeight="1">
      <c r="A5" s="38" t="inlineStr">
        <is>
          <t>Zinssatz und Tilgung</t>
        </is>
      </c>
      <c r="B5" s="39" t="inlineStr">
        <is>
          <t>Erfassen Sie Sollzins und anfängliche Tilgung als Prozentwerte. Die Monatsrate und Jahreswerte werden automatisch berechnet.</t>
        </is>
      </c>
    </row>
    <row r="6" ht="38" customHeight="1">
      <c r="A6" s="36" t="inlineStr">
        <is>
          <t>Sondertilgung</t>
        </is>
      </c>
      <c r="B6" s="37" t="inlineStr">
        <is>
          <t>Tragen Sie geplante Sondertilgungen als Jahresbetrag ein. Prüfen Sie vertragliche Höchstgrenzen mit Ihrer Bank.</t>
        </is>
      </c>
    </row>
    <row r="7" ht="38" customHeight="1">
      <c r="A7" s="38" t="inlineStr">
        <is>
          <t>Restschuld</t>
        </is>
      </c>
      <c r="B7" s="39" t="inlineStr">
        <is>
          <t>Aktualisieren Sie die Restschuld regelmäßig anhand der Bankmitteilung, damit Status und Beleihungsauslauf aussagekräftig bleiben.</t>
        </is>
      </c>
    </row>
    <row r="8" ht="38" customHeight="1">
      <c r="A8" s="36" t="inlineStr">
        <is>
          <t>Zinsbindung</t>
        </is>
      </c>
      <c r="B8" s="37" t="inlineStr">
        <is>
          <t>Bei auslaufender Zinsbindung zeigt die Übersicht einen Warnhinweis. Planen Sie eine Anschlussfinanzierung rechtzeitig.</t>
        </is>
      </c>
    </row>
    <row r="9" ht="38" customHeight="1">
      <c r="A9" s="38" t="inlineStr">
        <is>
          <t>Tilgungsplan</t>
        </is>
      </c>
      <c r="B9" s="39" t="inlineStr">
        <is>
          <t>Wählen Sie im Tilgungsplan eine Darlehens-ID und passen Sie bei Bedarf die Laufzeit in Jahren an.</t>
        </is>
      </c>
    </row>
    <row r="10" ht="38" customHeight="1">
      <c r="A10" s="36" t="inlineStr">
        <is>
          <t>Dashboard</t>
        </is>
      </c>
      <c r="B10" s="37" t="inlineStr">
        <is>
          <t>Das Dashboard verdichtet Volumen, Restschuld, Zins- und Tilgungsanteile sowie die Entwicklung des ausgewählten Darlehens.</t>
        </is>
      </c>
    </row>
    <row r="11" ht="38" customHeight="1">
      <c r="A11" s="38" t="inlineStr">
        <is>
          <t>Hinweis</t>
        </is>
      </c>
      <c r="B11" s="39" t="inlineStr">
        <is>
          <t>Die Berechnungen dienen der Übersicht und ersetzen keine Bank-, Steuer- oder Finanzierungsberatung.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2026-10-26T13:40:41Z</dcterms:created>
  <dcterms:modified xmlns:dcterms="http://purl.org/dc/terms/" xmlns:xsi="http://www.w3.org/2001/XMLSchema-instance" xsi:type="dcterms:W3CDTF">2026-10-26T13:40:41Z</dcterms:modified>
</cp:coreProperties>
</file>