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rlehensdaten" sheetId="1" state="visible" r:id="rId1"/>
    <sheet xmlns:r="http://schemas.openxmlformats.org/officeDocument/2006/relationships" name="Tilgungsplan" sheetId="2" state="visible" r:id="rId2"/>
    <sheet xmlns:r="http://schemas.openxmlformats.org/officeDocument/2006/relationships" name="Dashboard &amp; Hinweise" sheetId="3" state="visible" r:id="rId3"/>
    <sheet xmlns:r="http://schemas.openxmlformats.org/officeDocument/2006/relationships" name="Anleitung" sheetId="4" state="visible" r:id="rId4"/>
  </sheets>
  <definedNames>
    <definedName name="_xlnm._FilterDatabase" localSheetId="1" hidden="1">'Tilgungsplan'!$A$2:$L$362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DD.MM.YYYY"/>
  </numFmts>
  <fonts count="6">
    <font>
      <name val="Calibri"/>
      <family val="2"/>
      <color theme="1"/>
      <sz val="11"/>
      <scheme val="minor"/>
    </font>
    <font>
      <name val="Aptos Display"/>
      <b val="1"/>
      <color rgb="00FFFFFF"/>
      <sz val="16"/>
    </font>
    <font>
      <name val="Aptos"/>
      <b val="1"/>
      <color rgb="00FFFFFF"/>
      <sz val="11"/>
    </font>
    <font>
      <name val="Aptos"/>
      <b val="1"/>
      <color rgb="001F2937"/>
      <sz val="10"/>
    </font>
    <font>
      <name val="Aptos"/>
      <color rgb="001F2937"/>
      <sz val="10"/>
    </font>
    <font>
      <name val="Aptos"/>
      <color rgb="00334155"/>
      <sz val="10"/>
    </font>
  </fonts>
  <fills count="8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C8102E"/>
      </patternFill>
    </fill>
    <fill>
      <patternFill patternType="solid">
        <fgColor rgb="00FFFFFF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0F766E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left" vertical="center"/>
    </xf>
    <xf numFmtId="0" fontId="4" fillId="5" borderId="1" applyAlignment="1" pivotButton="0" quotePrefix="0" xfId="0">
      <alignment horizontal="left" vertical="center"/>
    </xf>
    <xf numFmtId="164" fontId="3" fillId="6" borderId="1" applyAlignment="1" pivotButton="0" quotePrefix="0" xfId="0">
      <alignment horizontal="right" vertical="center"/>
    </xf>
    <xf numFmtId="164" fontId="4" fillId="5" borderId="1" applyAlignment="1" pivotButton="0" quotePrefix="0" xfId="0">
      <alignment horizontal="right" vertical="center"/>
    </xf>
    <xf numFmtId="165" fontId="4" fillId="5" borderId="1" applyAlignment="1" pivotButton="0" quotePrefix="0" xfId="0">
      <alignment horizontal="right" vertical="center"/>
    </xf>
    <xf numFmtId="1" fontId="4" fillId="5" borderId="1" applyAlignment="1" pivotButton="0" quotePrefix="0" xfId="0">
      <alignment horizontal="right" vertical="center"/>
    </xf>
    <xf numFmtId="10" fontId="3" fillId="6" borderId="1" applyAlignment="1" pivotButton="0" quotePrefix="0" xfId="0">
      <alignment horizontal="right" vertical="center"/>
    </xf>
    <xf numFmtId="10" fontId="4" fillId="5" borderId="1" applyAlignment="1" pivotButton="0" quotePrefix="0" xfId="0">
      <alignment horizontal="right" vertical="center"/>
    </xf>
    <xf numFmtId="0" fontId="2" fillId="7" borderId="1" applyAlignment="1" pivotButton="0" quotePrefix="0" xfId="0">
      <alignment horizontal="center" vertical="center"/>
    </xf>
    <xf numFmtId="0" fontId="4" fillId="6" borderId="1" applyAlignment="1" pivotButton="0" quotePrefix="0" xfId="0">
      <alignment horizontal="center" vertical="center"/>
    </xf>
    <xf numFmtId="165" fontId="4" fillId="6" borderId="1" applyAlignment="1" pivotButton="0" quotePrefix="0" xfId="0">
      <alignment horizontal="center" vertical="center"/>
    </xf>
    <xf numFmtId="164" fontId="4" fillId="6" borderId="1" applyAlignment="1" pivotButton="0" quotePrefix="0" xfId="0">
      <alignment horizontal="right" vertical="center"/>
    </xf>
    <xf numFmtId="10" fontId="4" fillId="6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center" vertical="center"/>
    </xf>
    <xf numFmtId="165" fontId="4" fillId="4" borderId="1" applyAlignment="1" pivotButton="0" quotePrefix="0" xfId="0">
      <alignment horizontal="center" vertical="center"/>
    </xf>
    <xf numFmtId="164" fontId="4" fillId="4" borderId="1" applyAlignment="1" pivotButton="0" quotePrefix="0" xfId="0">
      <alignment horizontal="right" vertical="center"/>
    </xf>
    <xf numFmtId="10" fontId="4" fillId="4" borderId="1" applyAlignment="1" pivotButton="0" quotePrefix="0" xfId="0">
      <alignment horizontal="center" vertical="center"/>
    </xf>
    <xf numFmtId="1" fontId="3" fillId="6" borderId="1" applyAlignment="1" pivotButton="0" quotePrefix="0" xfId="0">
      <alignment horizontal="right" vertical="center"/>
    </xf>
    <xf numFmtId="0" fontId="4" fillId="6" borderId="1" applyAlignment="1" pivotButton="0" quotePrefix="0" xfId="0">
      <alignment horizontal="left" vertical="center"/>
    </xf>
    <xf numFmtId="0" fontId="4" fillId="4" borderId="1" applyAlignment="1" pivotButton="0" quotePrefix="0" xfId="0">
      <alignment horizontal="left" vertical="center"/>
    </xf>
    <xf numFmtId="0" fontId="5" fillId="4" borderId="1" applyAlignment="1" pivotButton="0" quotePrefix="0" xfId="0">
      <alignment horizontal="left" vertical="top" wrapText="1"/>
    </xf>
    <xf numFmtId="0" fontId="3" fillId="6" borderId="1" applyAlignment="1" pivotButton="0" quotePrefix="0" xfId="0">
      <alignment horizontal="left" vertical="top" wrapText="1"/>
    </xf>
    <xf numFmtId="0" fontId="4" fillId="6" borderId="1" applyAlignment="1" pivotButton="0" quotePrefix="0" xfId="0">
      <alignment horizontal="left" vertical="top" wrapText="1"/>
    </xf>
    <xf numFmtId="0" fontId="3" fillId="4" borderId="1" applyAlignment="1" pivotButton="0" quotePrefix="0" xfId="0">
      <alignment horizontal="left" vertical="top" wrapText="1"/>
    </xf>
    <xf numFmtId="0" fontId="4" fillId="4" borderId="1" applyAlignment="1" pivotButton="0" quotePrefix="0" xfId="0">
      <alignment horizontal="left" vertical="top" wrapText="1"/>
    </xf>
    <xf numFmtId="0" fontId="5" fillId="6" borderId="1" applyAlignment="1" pivotButton="0" quotePrefix="0" xfId="0">
      <alignment horizontal="left" vertical="top" wrapText="1"/>
    </xf>
    <xf numFmtId="0" fontId="0" fillId="0" borderId="4" pivotButton="0" quotePrefix="0" xfId="0"/>
    <xf numFmtId="0" fontId="0" fillId="0" borderId="5" pivotButton="0" quotePrefix="0" xfId="0"/>
    <xf numFmtId="164" fontId="3" fillId="6" borderId="1" applyAlignment="1" pivotButton="0" quotePrefix="0" xfId="0">
      <alignment horizontal="right" vertical="center"/>
    </xf>
    <xf numFmtId="164" fontId="4" fillId="5" borderId="1" applyAlignment="1" pivotButton="0" quotePrefix="0" xfId="0">
      <alignment horizontal="right" vertical="center"/>
    </xf>
    <xf numFmtId="165" fontId="4" fillId="5" borderId="1" applyAlignment="1" pivotButton="0" quotePrefix="0" xfId="0">
      <alignment horizontal="right" vertical="center"/>
    </xf>
    <xf numFmtId="165" fontId="4" fillId="6" borderId="1" applyAlignment="1" pivotButton="0" quotePrefix="0" xfId="0">
      <alignment horizontal="center" vertical="center"/>
    </xf>
    <xf numFmtId="164" fontId="4" fillId="6" borderId="1" applyAlignment="1" pivotButton="0" quotePrefix="0" xfId="0">
      <alignment horizontal="right" vertical="center"/>
    </xf>
    <xf numFmtId="165" fontId="4" fillId="4" borderId="1" applyAlignment="1" pivotButton="0" quotePrefix="0" xfId="0">
      <alignment horizontal="center" vertical="center"/>
    </xf>
    <xf numFmtId="164" fontId="4" fillId="4" borderId="1" applyAlignment="1" pivotButton="0" quotePrefix="0" xfId="0">
      <alignment horizontal="right" vertical="center"/>
    </xf>
  </cellXfs>
  <cellStyles count="1">
    <cellStyle name="Normal" xfId="0" builtinId="0" hidden="0"/>
  </cellStyles>
  <dxfs count="3">
    <dxf>
      <font>
        <name val="Aptos"/>
        <b val="1"/>
        <color rgb="00DC2626"/>
        <sz val="10"/>
      </font>
      <fill>
        <patternFill patternType="solid">
          <fgColor rgb="00FEE2E2"/>
        </patternFill>
      </fill>
    </dxf>
    <dxf>
      <font>
        <name val="Aptos"/>
        <b val="1"/>
        <color rgb="0016A34A"/>
        <sz val="10"/>
      </font>
      <fill>
        <patternFill patternType="solid">
          <fgColor rgb="00DCFCE7"/>
        </patternFill>
      </fill>
    </dxf>
    <dxf>
      <font>
        <name val="Aptos"/>
        <b val="1"/>
        <color rgb="001F2937"/>
        <sz val="10"/>
      </font>
      <fill>
        <patternFill patternType="solid">
          <fgColor rgb="00F0FDF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Entwicklung der Restschuld</a:t>
            </a:r>
          </a:p>
        </rich>
      </tx>
    </title>
    <plotArea>
      <lineChart>
        <grouping val="standard"/>
        <ser>
          <idx val="0"/>
          <order val="0"/>
          <tx>
            <strRef>
              <f>'Tilgungsplan'!I2</f>
            </strRef>
          </tx>
          <spPr>
            <a:ln xmlns:a="http://schemas.openxmlformats.org/drawingml/2006/main" w="28575">
              <a:solidFill>
                <a:srgbClr val="0F766E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'Tilgungsplan'!$A$3:$A$362</f>
            </numRef>
          </cat>
          <val>
            <numRef>
              <f>'Tilgungsplan'!$I$3:$I$362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Rate Nr.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Restschuld in €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Zins- und Tilgungsanteil je Rate</a:t>
            </a:r>
          </a:p>
        </rich>
      </tx>
    </title>
    <plotArea>
      <barChart>
        <barDir val="col"/>
        <grouping val="stacked"/>
        <ser>
          <idx val="0"/>
          <order val="0"/>
          <tx>
            <strRef>
              <f>'Tilgungsplan'!E2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'Tilgungsplan'!$A$3:$A$362</f>
            </numRef>
          </cat>
          <val>
            <numRef>
              <f>'Tilgungsplan'!$E$3:$E$362</f>
            </numRef>
          </val>
        </ser>
        <ser>
          <idx val="1"/>
          <order val="1"/>
          <tx>
            <strRef>
              <f>'Tilgungsplan'!F2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'Tilgungsplan'!$A$3:$A$362</f>
            </numRef>
          </cat>
          <val>
            <numRef>
              <f>'Tilgungsplan'!$F$3:$F$362</f>
            </numRef>
          </val>
        </ser>
        <gapWidth val="150"/>
        <overlap val="10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Rate Nr.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Betrag in €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Zinsen und Tilgung im ersten Jahr</a:t>
            </a:r>
          </a:p>
        </rich>
      </tx>
    </title>
    <plotArea>
      <pieChart>
        <varyColors val="1"/>
        <ser>
          <idx val="0"/>
          <order val="0"/>
          <tx>
            <strRef>
              <f>'Dashboard &amp; Hinweise'!G3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 &amp; Hinweise'!$F$4:$F$5</f>
            </numRef>
          </cat>
          <val>
            <numRef>
              <f>'Dashboard &amp; Hinweise'!$G$4:$G$5</f>
            </numRef>
          </val>
        </ser>
        <firstSliceAng val="27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13</row>
      <rowOff>0</rowOff>
    </from>
    <ext cx="648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13</row>
      <rowOff>0</rowOff>
    </from>
    <ext cx="648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19</col>
      <colOff>0</colOff>
      <row>13</row>
      <rowOff>0</rowOff>
    </from>
    <ext cx="432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9" customWidth="1" min="1" max="1"/>
    <col width="25" customWidth="1" min="2" max="2"/>
    <col width="4" customWidth="1" min="3" max="3"/>
    <col width="37" customWidth="1" min="4" max="4"/>
    <col width="22" customWidth="1" min="5" max="5"/>
  </cols>
  <sheetData>
    <row r="1" ht="26" customHeight="1">
      <c r="A1" s="1" t="inlineStr">
        <is>
          <t>Annuitätendarlehen – Darlehensdaten und Objektparameter</t>
        </is>
      </c>
      <c r="B1" s="29" t="n"/>
      <c r="C1" s="29" t="n"/>
      <c r="D1" s="29" t="n"/>
      <c r="E1" s="30" t="n"/>
    </row>
    <row r="2"/>
    <row r="3">
      <c r="A3" s="2" t="inlineStr">
        <is>
          <t>Eingabedaten</t>
        </is>
      </c>
      <c r="B3" s="2" t="n"/>
      <c r="D3" s="2" t="inlineStr">
        <is>
          <t>Automatische Berechnungen</t>
        </is>
      </c>
      <c r="E3" s="2" t="n"/>
    </row>
    <row r="4">
      <c r="A4" s="3" t="inlineStr">
        <is>
          <t>Darlehensnehmer</t>
        </is>
      </c>
      <c r="B4" s="4" t="inlineStr">
        <is>
          <t>Thomas Becker</t>
        </is>
      </c>
      <c r="D4" s="3" t="inlineStr">
        <is>
          <t>Monatliche Annuität</t>
        </is>
      </c>
      <c r="E4" s="31">
        <f>IFERROR(PMT('Darlehensdaten'!$B$10/12,'Darlehensdaten'!$B$8*12,-'Darlehensdaten'!$B$6),0)</f>
        <v/>
      </c>
    </row>
    <row r="5">
      <c r="A5" s="3" t="inlineStr">
        <is>
          <t>Objektadresse</t>
        </is>
      </c>
      <c r="B5" s="4" t="inlineStr">
        <is>
          <t>Hauptstraße 12, 04109 Leipzig</t>
        </is>
      </c>
      <c r="D5" s="3" t="inlineStr">
        <is>
          <t>Monatliche Anfangstilgung</t>
        </is>
      </c>
      <c r="E5" s="31">
        <f>IFERROR('Darlehensdaten'!$E$4-('Darlehensdaten'!$B$6*'Darlehensdaten'!$B$10/12),0)</f>
        <v/>
      </c>
    </row>
    <row r="6">
      <c r="A6" s="3" t="inlineStr">
        <is>
          <t>Darlehensbetrag</t>
        </is>
      </c>
      <c r="B6" s="32" t="n">
        <v>320000</v>
      </c>
      <c r="D6" s="3" t="inlineStr">
        <is>
          <t>Restschuld Ende der Zinsbindung</t>
        </is>
      </c>
      <c r="E6" s="31">
        <f>IFERROR(MAX(0,-FV('Darlehensdaten'!$B$10/12,'Darlehensdaten'!$B$9*12,-'Darlehensdaten'!$E$4,'Darlehensdaten'!$B$6)),0)</f>
        <v/>
      </c>
    </row>
    <row r="7">
      <c r="A7" s="3" t="inlineStr">
        <is>
          <t>Auszahlungsdatum</t>
        </is>
      </c>
      <c r="B7" s="33" t="n">
        <v>46327</v>
      </c>
      <c r="D7" s="3" t="inlineStr">
        <is>
          <t>Monatlicher Netto-Cashflow Vermietung</t>
        </is>
      </c>
      <c r="E7" s="31">
        <f>IFERROR('Darlehensdaten'!$B$15-'Darlehensdaten'!$B$16-'Darlehensdaten'!$B$17-'Darlehensdaten'!$E$4,0)</f>
        <v/>
      </c>
    </row>
    <row r="8">
      <c r="A8" s="3" t="inlineStr">
        <is>
          <t>Laufzeit in Jahren</t>
        </is>
      </c>
      <c r="B8" s="8" t="n">
        <v>25</v>
      </c>
      <c r="D8" s="3" t="inlineStr">
        <is>
          <t>Jährliche Annuität</t>
        </is>
      </c>
      <c r="E8" s="31">
        <f>IFERROR('Darlehensdaten'!$E$4*12,0)</f>
        <v/>
      </c>
    </row>
    <row r="9">
      <c r="A9" s="3" t="inlineStr">
        <is>
          <t>Zinsbindung in Jahren</t>
        </is>
      </c>
      <c r="B9" s="8" t="n">
        <v>10</v>
      </c>
    </row>
    <row r="10">
      <c r="A10" s="3" t="inlineStr">
        <is>
          <t>Sollzinssatz (aus Zinsvergleich)</t>
        </is>
      </c>
      <c r="B10" s="9">
        <f>IFERROR(VLOOKUP('Darlehensdaten'!$B$9,'Darlehensdaten'!$A$22:$B$25,2,FALSE),0)</f>
        <v/>
      </c>
    </row>
    <row r="11">
      <c r="A11" s="3" t="inlineStr">
        <is>
          <t>Anfangstilgung</t>
        </is>
      </c>
      <c r="B11" s="10" t="n">
        <v>0.025</v>
      </c>
    </row>
    <row r="12">
      <c r="A12" s="3" t="inlineStr">
        <is>
          <t>Sondertilgung jährlich</t>
        </is>
      </c>
      <c r="B12" s="10" t="n">
        <v>0.05</v>
      </c>
    </row>
    <row r="13">
      <c r="A13" s="3" t="inlineStr">
        <is>
          <t>Zahlungsweise</t>
        </is>
      </c>
      <c r="B13" s="4" t="inlineStr">
        <is>
          <t>Monatlich</t>
        </is>
      </c>
    </row>
    <row r="14">
      <c r="A14" s="3" t="inlineStr">
        <is>
          <t>Restschuld zum Ende der Zinsbindung</t>
        </is>
      </c>
      <c r="B14" s="31">
        <f>'Darlehensdaten'!$E$6</f>
        <v/>
      </c>
    </row>
    <row r="15">
      <c r="A15" s="3" t="inlineStr">
        <is>
          <t>Bruttokaltmiete monatlich</t>
        </is>
      </c>
      <c r="B15" s="32" t="n">
        <v>1350</v>
      </c>
    </row>
    <row r="16">
      <c r="A16" s="3" t="inlineStr">
        <is>
          <t>Hausgeld monatlich</t>
        </is>
      </c>
      <c r="B16" s="32" t="n">
        <v>320</v>
      </c>
    </row>
    <row r="17">
      <c r="A17" s="3" t="inlineStr">
        <is>
          <t>Nicht umlagefähiger Anteil Hausgeld</t>
        </is>
      </c>
      <c r="B17" s="32" t="n">
        <v>95</v>
      </c>
    </row>
    <row r="18"/>
    <row r="19"/>
    <row r="20"/>
    <row r="21">
      <c r="A21" s="11" t="inlineStr">
        <is>
          <t>Zinsbindung</t>
        </is>
      </c>
      <c r="B21" s="11" t="inlineStr">
        <is>
          <t>Sollzinssatz</t>
        </is>
      </c>
    </row>
    <row r="22">
      <c r="A22" s="8" t="n">
        <v>5</v>
      </c>
      <c r="B22" s="10" t="n">
        <v>0.0345</v>
      </c>
    </row>
    <row r="23">
      <c r="A23" s="8" t="n">
        <v>10</v>
      </c>
      <c r="B23" s="10" t="n">
        <v>0.0365</v>
      </c>
    </row>
    <row r="24">
      <c r="A24" s="8" t="n">
        <v>15</v>
      </c>
      <c r="B24" s="10" t="n">
        <v>0.0385</v>
      </c>
    </row>
    <row r="25">
      <c r="A25" s="8" t="n">
        <v>20</v>
      </c>
      <c r="B25" s="10" t="n">
        <v>0.0405</v>
      </c>
    </row>
  </sheetData>
  <mergeCells count="1">
    <mergeCell ref="A1:E1"/>
  </mergeCells>
  <conditionalFormatting sqref="E7">
    <cfRule type="cellIs" priority="1" operator="lessThan" dxfId="0">
      <formula>0</formula>
    </cfRule>
    <cfRule type="cellIs" priority="2" operator="greaterThan" dxfId="1">
      <formula>0</formula>
    </cfRule>
  </conditionalFormatting>
  <dataValidations count="4">
    <dataValidation sqref="B8" showErrorMessage="1" showInputMessage="1" allowBlank="0" errorTitle="Ungültige Laufzeit" error="Bitte geben Sie eine Laufzeit zwischen 1 und 30 Jahren ein." type="whole" operator="between">
      <formula1>1</formula1>
      <formula2>30</formula2>
    </dataValidation>
    <dataValidation sqref="B9" showErrorMessage="1" showInputMessage="1" allowBlank="0" errorTitle="Ungültige Zinsbindung" error="Bitte wählen Sie eine verfügbare Zinsbindung aus der Liste." type="list">
      <formula1>'Darlehensdaten'!$A$22:$A$25</formula1>
    </dataValidation>
    <dataValidation sqref="B11:B12" showErrorMessage="1" showInputMessage="1" allowBlank="1" errorTitle="Ungültiger Prozentsatz" error="Bitte geben Sie einen Prozentsatz zwischen 0 % und 100 % ein." type="decimal" operator="between">
      <formula1>0</formula1>
      <formula2>1</formula2>
    </dataValidation>
    <dataValidation sqref="B13" showErrorMessage="1" showInputMessage="1" allowBlank="0" errorTitle="Ungültige Zahlungsweise" error="Für diese Vorlage ist die monatliche Zahlungsweise vorgesehen." type="list">
      <formula1>"Monatlich"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365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1" customWidth="1" min="1" max="1"/>
    <col width="14" customWidth="1" min="2" max="2"/>
    <col width="16" customWidth="1" min="3" max="3"/>
    <col width="15" customWidth="1" min="4" max="4"/>
    <col width="15" customWidth="1" min="5" max="5"/>
    <col width="17" customWidth="1" min="6" max="6"/>
    <col width="16" customWidth="1" min="7" max="7"/>
    <col width="17" customWidth="1" min="8" max="8"/>
    <col width="16" customWidth="1" min="9" max="9"/>
    <col width="16" customWidth="1" min="10" max="10"/>
    <col width="19" customWidth="1" min="11" max="11"/>
    <col width="28" customWidth="1" min="12" max="12"/>
  </cols>
  <sheetData>
    <row r="1" ht="26" customHeight="1">
      <c r="A1" s="1" t="inlineStr">
        <is>
          <t>Tilgungsplan – monatliche Annuitätenzahlungen</t>
        </is>
      </c>
      <c r="B1" s="29" t="n"/>
      <c r="C1" s="29" t="n"/>
      <c r="D1" s="29" t="n"/>
      <c r="E1" s="29" t="n"/>
      <c r="F1" s="29" t="n"/>
      <c r="G1" s="29" t="n"/>
      <c r="H1" s="29" t="n"/>
      <c r="I1" s="29" t="n"/>
      <c r="J1" s="29" t="n"/>
      <c r="K1" s="29" t="n"/>
      <c r="L1" s="30" t="n"/>
    </row>
    <row r="2" ht="34" customHeight="1">
      <c r="A2" s="11" t="inlineStr">
        <is>
          <t>Rate Nr.</t>
        </is>
      </c>
      <c r="B2" s="11" t="inlineStr">
        <is>
          <t>Fälligkeit</t>
        </is>
      </c>
      <c r="C2" s="11" t="inlineStr">
        <is>
          <t>Anfangsschuld</t>
        </is>
      </c>
      <c r="D2" s="11" t="inlineStr">
        <is>
          <t>Annuität</t>
        </is>
      </c>
      <c r="E2" s="11" t="inlineStr">
        <is>
          <t>Zinsanteil</t>
        </is>
      </c>
      <c r="F2" s="11" t="inlineStr">
        <is>
          <t>Tilgungsanteil</t>
        </is>
      </c>
      <c r="G2" s="11" t="inlineStr">
        <is>
          <t>Sondertilgung</t>
        </is>
      </c>
      <c r="H2" s="11" t="inlineStr">
        <is>
          <t>Gesamttilgung</t>
        </is>
      </c>
      <c r="I2" s="11" t="inlineStr">
        <is>
          <t>Restschuld</t>
        </is>
      </c>
      <c r="J2" s="11" t="inlineStr">
        <is>
          <t>Zinsanteil in %</t>
        </is>
      </c>
      <c r="K2" s="11" t="inlineStr">
        <is>
          <t>Tilgungsanteil in %</t>
        </is>
      </c>
      <c r="L2" s="11" t="inlineStr">
        <is>
          <t>Status / Hinweis</t>
        </is>
      </c>
    </row>
    <row r="3">
      <c r="A3" s="12">
        <f>IF(AND('Darlehensdaten'!$B$6&gt;0,'Darlehensdaten'!$B$8&gt;0),1,"")</f>
        <v/>
      </c>
      <c r="B3" s="34">
        <f>IF(A3="","",'Darlehensdaten'!$B$7)</f>
        <v/>
      </c>
      <c r="C3" s="35">
        <f>IF(A3="","",'Darlehensdaten'!$B$6)</f>
        <v/>
      </c>
      <c r="D3" s="35">
        <f>IF(C3="","",MIN('Darlehensdaten'!$E$4,C3+E3))</f>
        <v/>
      </c>
      <c r="E3" s="35">
        <f>IF(C3="","",C3*'Darlehensdaten'!$B$10/12)</f>
        <v/>
      </c>
      <c r="F3" s="35">
        <f>IF(C3="","",MAX(0,D3-E3))</f>
        <v/>
      </c>
      <c r="G3" s="35">
        <f>IF(C3="","",IF(MOD(A3,12)=0,MIN(MAX(0,C3-F3),'Darlehensdaten'!$B$6*'Darlehensdaten'!$B$12),0))</f>
        <v/>
      </c>
      <c r="H3" s="35">
        <f>IF(C3="","",F3+G3)</f>
        <v/>
      </c>
      <c r="I3" s="35">
        <f>IF(C3="","",MAX(0,C3-H3))</f>
        <v/>
      </c>
      <c r="J3" s="15">
        <f>IF(C3="","",IFERROR(E3/D3,0))</f>
        <v/>
      </c>
      <c r="K3" s="15">
        <f>IF(C3="","",IFERROR(F3/D3,0))</f>
        <v/>
      </c>
      <c r="L3" s="12">
        <f>IF(A3="","",IF(I3&lt;=0,"Vollständig getilgt",IF(I3&lt;'Darlehensdaten'!$B$6*0.5,"Restschuld unter 50 %","Aktiv")))</f>
        <v/>
      </c>
    </row>
    <row r="4">
      <c r="A4" s="16">
        <f>IF(AND(A3&lt;&gt;"",A3&lt;'Darlehensdaten'!$B$8*12),A3+1,"")</f>
        <v/>
      </c>
      <c r="B4" s="36">
        <f>IF(A4="","",EDATE(B3,1))</f>
        <v/>
      </c>
      <c r="C4" s="37">
        <f>IF(A4="","",I3)</f>
        <v/>
      </c>
      <c r="D4" s="37">
        <f>IF(C4="","",MIN('Darlehensdaten'!$E$4,C4+E4))</f>
        <v/>
      </c>
      <c r="E4" s="37">
        <f>IF(C4="","",C4*'Darlehensdaten'!$B$10/12)</f>
        <v/>
      </c>
      <c r="F4" s="37">
        <f>IF(C4="","",MAX(0,D4-E4))</f>
        <v/>
      </c>
      <c r="G4" s="37">
        <f>IF(C4="","",IF(MOD(A4,12)=0,MIN(MAX(0,C4-F4),'Darlehensdaten'!$B$6*'Darlehensdaten'!$B$12),0))</f>
        <v/>
      </c>
      <c r="H4" s="37">
        <f>IF(C4="","",F4+G4)</f>
        <v/>
      </c>
      <c r="I4" s="37">
        <f>IF(C4="","",MAX(0,C4-H4))</f>
        <v/>
      </c>
      <c r="J4" s="19">
        <f>IF(C4="","",IFERROR(E4/D4,0))</f>
        <v/>
      </c>
      <c r="K4" s="19">
        <f>IF(C4="","",IFERROR(F4/D4,0))</f>
        <v/>
      </c>
      <c r="L4" s="16">
        <f>IF(A4="","",IF(I4&lt;=0,"Vollständig getilgt",IF(I4&lt;'Darlehensdaten'!$B$6*0.5,"Restschuld unter 50 %","Aktiv")))</f>
        <v/>
      </c>
    </row>
    <row r="5">
      <c r="A5" s="12">
        <f>IF(AND(A4&lt;&gt;"",A4&lt;'Darlehensdaten'!$B$8*12),A4+1,"")</f>
        <v/>
      </c>
      <c r="B5" s="34">
        <f>IF(A5="","",EDATE(B4,1))</f>
        <v/>
      </c>
      <c r="C5" s="35">
        <f>IF(A5="","",I4)</f>
        <v/>
      </c>
      <c r="D5" s="35">
        <f>IF(C5="","",MIN('Darlehensdaten'!$E$4,C5+E5))</f>
        <v/>
      </c>
      <c r="E5" s="35">
        <f>IF(C5="","",C5*'Darlehensdaten'!$B$10/12)</f>
        <v/>
      </c>
      <c r="F5" s="35">
        <f>IF(C5="","",MAX(0,D5-E5))</f>
        <v/>
      </c>
      <c r="G5" s="35">
        <f>IF(C5="","",IF(MOD(A5,12)=0,MIN(MAX(0,C5-F5),'Darlehensdaten'!$B$6*'Darlehensdaten'!$B$12),0))</f>
        <v/>
      </c>
      <c r="H5" s="35">
        <f>IF(C5="","",F5+G5)</f>
        <v/>
      </c>
      <c r="I5" s="35">
        <f>IF(C5="","",MAX(0,C5-H5))</f>
        <v/>
      </c>
      <c r="J5" s="15">
        <f>IF(C5="","",IFERROR(E5/D5,0))</f>
        <v/>
      </c>
      <c r="K5" s="15">
        <f>IF(C5="","",IFERROR(F5/D5,0))</f>
        <v/>
      </c>
      <c r="L5" s="12">
        <f>IF(A5="","",IF(I5&lt;=0,"Vollständig getilgt",IF(I5&lt;'Darlehensdaten'!$B$6*0.5,"Restschuld unter 50 %","Aktiv")))</f>
        <v/>
      </c>
    </row>
    <row r="6">
      <c r="A6" s="16">
        <f>IF(AND(A5&lt;&gt;"",A5&lt;'Darlehensdaten'!$B$8*12),A5+1,"")</f>
        <v/>
      </c>
      <c r="B6" s="36">
        <f>IF(A6="","",EDATE(B5,1))</f>
        <v/>
      </c>
      <c r="C6" s="37">
        <f>IF(A6="","",I5)</f>
        <v/>
      </c>
      <c r="D6" s="37">
        <f>IF(C6="","",MIN('Darlehensdaten'!$E$4,C6+E6))</f>
        <v/>
      </c>
      <c r="E6" s="37">
        <f>IF(C6="","",C6*'Darlehensdaten'!$B$10/12)</f>
        <v/>
      </c>
      <c r="F6" s="37">
        <f>IF(C6="","",MAX(0,D6-E6))</f>
        <v/>
      </c>
      <c r="G6" s="37">
        <f>IF(C6="","",IF(MOD(A6,12)=0,MIN(MAX(0,C6-F6),'Darlehensdaten'!$B$6*'Darlehensdaten'!$B$12),0))</f>
        <v/>
      </c>
      <c r="H6" s="37">
        <f>IF(C6="","",F6+G6)</f>
        <v/>
      </c>
      <c r="I6" s="37">
        <f>IF(C6="","",MAX(0,C6-H6))</f>
        <v/>
      </c>
      <c r="J6" s="19">
        <f>IF(C6="","",IFERROR(E6/D6,0))</f>
        <v/>
      </c>
      <c r="K6" s="19">
        <f>IF(C6="","",IFERROR(F6/D6,0))</f>
        <v/>
      </c>
      <c r="L6" s="16">
        <f>IF(A6="","",IF(I6&lt;=0,"Vollständig getilgt",IF(I6&lt;'Darlehensdaten'!$B$6*0.5,"Restschuld unter 50 %","Aktiv")))</f>
        <v/>
      </c>
    </row>
    <row r="7">
      <c r="A7" s="12">
        <f>IF(AND(A6&lt;&gt;"",A6&lt;'Darlehensdaten'!$B$8*12),A6+1,"")</f>
        <v/>
      </c>
      <c r="B7" s="34">
        <f>IF(A7="","",EDATE(B6,1))</f>
        <v/>
      </c>
      <c r="C7" s="35">
        <f>IF(A7="","",I6)</f>
        <v/>
      </c>
      <c r="D7" s="35">
        <f>IF(C7="","",MIN('Darlehensdaten'!$E$4,C7+E7))</f>
        <v/>
      </c>
      <c r="E7" s="35">
        <f>IF(C7="","",C7*'Darlehensdaten'!$B$10/12)</f>
        <v/>
      </c>
      <c r="F7" s="35">
        <f>IF(C7="","",MAX(0,D7-E7))</f>
        <v/>
      </c>
      <c r="G7" s="35">
        <f>IF(C7="","",IF(MOD(A7,12)=0,MIN(MAX(0,C7-F7),'Darlehensdaten'!$B$6*'Darlehensdaten'!$B$12),0))</f>
        <v/>
      </c>
      <c r="H7" s="35">
        <f>IF(C7="","",F7+G7)</f>
        <v/>
      </c>
      <c r="I7" s="35">
        <f>IF(C7="","",MAX(0,C7-H7))</f>
        <v/>
      </c>
      <c r="J7" s="15">
        <f>IF(C7="","",IFERROR(E7/D7,0))</f>
        <v/>
      </c>
      <c r="K7" s="15">
        <f>IF(C7="","",IFERROR(F7/D7,0))</f>
        <v/>
      </c>
      <c r="L7" s="12">
        <f>IF(A7="","",IF(I7&lt;=0,"Vollständig getilgt",IF(I7&lt;'Darlehensdaten'!$B$6*0.5,"Restschuld unter 50 %","Aktiv")))</f>
        <v/>
      </c>
    </row>
    <row r="8">
      <c r="A8" s="16">
        <f>IF(AND(A7&lt;&gt;"",A7&lt;'Darlehensdaten'!$B$8*12),A7+1,"")</f>
        <v/>
      </c>
      <c r="B8" s="36">
        <f>IF(A8="","",EDATE(B7,1))</f>
        <v/>
      </c>
      <c r="C8" s="37">
        <f>IF(A8="","",I7)</f>
        <v/>
      </c>
      <c r="D8" s="37">
        <f>IF(C8="","",MIN('Darlehensdaten'!$E$4,C8+E8))</f>
        <v/>
      </c>
      <c r="E8" s="37">
        <f>IF(C8="","",C8*'Darlehensdaten'!$B$10/12)</f>
        <v/>
      </c>
      <c r="F8" s="37">
        <f>IF(C8="","",MAX(0,D8-E8))</f>
        <v/>
      </c>
      <c r="G8" s="37">
        <f>IF(C8="","",IF(MOD(A8,12)=0,MIN(MAX(0,C8-F8),'Darlehensdaten'!$B$6*'Darlehensdaten'!$B$12),0))</f>
        <v/>
      </c>
      <c r="H8" s="37">
        <f>IF(C8="","",F8+G8)</f>
        <v/>
      </c>
      <c r="I8" s="37">
        <f>IF(C8="","",MAX(0,C8-H8))</f>
        <v/>
      </c>
      <c r="J8" s="19">
        <f>IF(C8="","",IFERROR(E8/D8,0))</f>
        <v/>
      </c>
      <c r="K8" s="19">
        <f>IF(C8="","",IFERROR(F8/D8,0))</f>
        <v/>
      </c>
      <c r="L8" s="16">
        <f>IF(A8="","",IF(I8&lt;=0,"Vollständig getilgt",IF(I8&lt;'Darlehensdaten'!$B$6*0.5,"Restschuld unter 50 %","Aktiv")))</f>
        <v/>
      </c>
    </row>
    <row r="9">
      <c r="A9" s="12">
        <f>IF(AND(A8&lt;&gt;"",A8&lt;'Darlehensdaten'!$B$8*12),A8+1,"")</f>
        <v/>
      </c>
      <c r="B9" s="34">
        <f>IF(A9="","",EDATE(B8,1))</f>
        <v/>
      </c>
      <c r="C9" s="35">
        <f>IF(A9="","",I8)</f>
        <v/>
      </c>
      <c r="D9" s="35">
        <f>IF(C9="","",MIN('Darlehensdaten'!$E$4,C9+E9))</f>
        <v/>
      </c>
      <c r="E9" s="35">
        <f>IF(C9="","",C9*'Darlehensdaten'!$B$10/12)</f>
        <v/>
      </c>
      <c r="F9" s="35">
        <f>IF(C9="","",MAX(0,D9-E9))</f>
        <v/>
      </c>
      <c r="G9" s="35">
        <f>IF(C9="","",IF(MOD(A9,12)=0,MIN(MAX(0,C9-F9),'Darlehensdaten'!$B$6*'Darlehensdaten'!$B$12),0))</f>
        <v/>
      </c>
      <c r="H9" s="35">
        <f>IF(C9="","",F9+G9)</f>
        <v/>
      </c>
      <c r="I9" s="35">
        <f>IF(C9="","",MAX(0,C9-H9))</f>
        <v/>
      </c>
      <c r="J9" s="15">
        <f>IF(C9="","",IFERROR(E9/D9,0))</f>
        <v/>
      </c>
      <c r="K9" s="15">
        <f>IF(C9="","",IFERROR(F9/D9,0))</f>
        <v/>
      </c>
      <c r="L9" s="12">
        <f>IF(A9="","",IF(I9&lt;=0,"Vollständig getilgt",IF(I9&lt;'Darlehensdaten'!$B$6*0.5,"Restschuld unter 50 %","Aktiv")))</f>
        <v/>
      </c>
    </row>
    <row r="10">
      <c r="A10" s="16">
        <f>IF(AND(A9&lt;&gt;"",A9&lt;'Darlehensdaten'!$B$8*12),A9+1,"")</f>
        <v/>
      </c>
      <c r="B10" s="36">
        <f>IF(A10="","",EDATE(B9,1))</f>
        <v/>
      </c>
      <c r="C10" s="37">
        <f>IF(A10="","",I9)</f>
        <v/>
      </c>
      <c r="D10" s="37">
        <f>IF(C10="","",MIN('Darlehensdaten'!$E$4,C10+E10))</f>
        <v/>
      </c>
      <c r="E10" s="37">
        <f>IF(C10="","",C10*'Darlehensdaten'!$B$10/12)</f>
        <v/>
      </c>
      <c r="F10" s="37">
        <f>IF(C10="","",MAX(0,D10-E10))</f>
        <v/>
      </c>
      <c r="G10" s="37">
        <f>IF(C10="","",IF(MOD(A10,12)=0,MIN(MAX(0,C10-F10),'Darlehensdaten'!$B$6*'Darlehensdaten'!$B$12),0))</f>
        <v/>
      </c>
      <c r="H10" s="37">
        <f>IF(C10="","",F10+G10)</f>
        <v/>
      </c>
      <c r="I10" s="37">
        <f>IF(C10="","",MAX(0,C10-H10))</f>
        <v/>
      </c>
      <c r="J10" s="19">
        <f>IF(C10="","",IFERROR(E10/D10,0))</f>
        <v/>
      </c>
      <c r="K10" s="19">
        <f>IF(C10="","",IFERROR(F10/D10,0))</f>
        <v/>
      </c>
      <c r="L10" s="16">
        <f>IF(A10="","",IF(I10&lt;=0,"Vollständig getilgt",IF(I10&lt;'Darlehensdaten'!$B$6*0.5,"Restschuld unter 50 %","Aktiv")))</f>
        <v/>
      </c>
    </row>
    <row r="11">
      <c r="A11" s="12">
        <f>IF(AND(A10&lt;&gt;"",A10&lt;'Darlehensdaten'!$B$8*12),A10+1,"")</f>
        <v/>
      </c>
      <c r="B11" s="34">
        <f>IF(A11="","",EDATE(B10,1))</f>
        <v/>
      </c>
      <c r="C11" s="35">
        <f>IF(A11="","",I10)</f>
        <v/>
      </c>
      <c r="D11" s="35">
        <f>IF(C11="","",MIN('Darlehensdaten'!$E$4,C11+E11))</f>
        <v/>
      </c>
      <c r="E11" s="35">
        <f>IF(C11="","",C11*'Darlehensdaten'!$B$10/12)</f>
        <v/>
      </c>
      <c r="F11" s="35">
        <f>IF(C11="","",MAX(0,D11-E11))</f>
        <v/>
      </c>
      <c r="G11" s="35">
        <f>IF(C11="","",IF(MOD(A11,12)=0,MIN(MAX(0,C11-F11),'Darlehensdaten'!$B$6*'Darlehensdaten'!$B$12),0))</f>
        <v/>
      </c>
      <c r="H11" s="35">
        <f>IF(C11="","",F11+G11)</f>
        <v/>
      </c>
      <c r="I11" s="35">
        <f>IF(C11="","",MAX(0,C11-H11))</f>
        <v/>
      </c>
      <c r="J11" s="15">
        <f>IF(C11="","",IFERROR(E11/D11,0))</f>
        <v/>
      </c>
      <c r="K11" s="15">
        <f>IF(C11="","",IFERROR(F11/D11,0))</f>
        <v/>
      </c>
      <c r="L11" s="12">
        <f>IF(A11="","",IF(I11&lt;=0,"Vollständig getilgt",IF(I11&lt;'Darlehensdaten'!$B$6*0.5,"Restschuld unter 50 %","Aktiv")))</f>
        <v/>
      </c>
    </row>
    <row r="12">
      <c r="A12" s="16">
        <f>IF(AND(A11&lt;&gt;"",A11&lt;'Darlehensdaten'!$B$8*12),A11+1,"")</f>
        <v/>
      </c>
      <c r="B12" s="36">
        <f>IF(A12="","",EDATE(B11,1))</f>
        <v/>
      </c>
      <c r="C12" s="37">
        <f>IF(A12="","",I11)</f>
        <v/>
      </c>
      <c r="D12" s="37">
        <f>IF(C12="","",MIN('Darlehensdaten'!$E$4,C12+E12))</f>
        <v/>
      </c>
      <c r="E12" s="37">
        <f>IF(C12="","",C12*'Darlehensdaten'!$B$10/12)</f>
        <v/>
      </c>
      <c r="F12" s="37">
        <f>IF(C12="","",MAX(0,D12-E12))</f>
        <v/>
      </c>
      <c r="G12" s="37">
        <f>IF(C12="","",IF(MOD(A12,12)=0,MIN(MAX(0,C12-F12),'Darlehensdaten'!$B$6*'Darlehensdaten'!$B$12),0))</f>
        <v/>
      </c>
      <c r="H12" s="37">
        <f>IF(C12="","",F12+G12)</f>
        <v/>
      </c>
      <c r="I12" s="37">
        <f>IF(C12="","",MAX(0,C12-H12))</f>
        <v/>
      </c>
      <c r="J12" s="19">
        <f>IF(C12="","",IFERROR(E12/D12,0))</f>
        <v/>
      </c>
      <c r="K12" s="19">
        <f>IF(C12="","",IFERROR(F12/D12,0))</f>
        <v/>
      </c>
      <c r="L12" s="16">
        <f>IF(A12="","",IF(I12&lt;=0,"Vollständig getilgt",IF(I12&lt;'Darlehensdaten'!$B$6*0.5,"Restschuld unter 50 %","Aktiv")))</f>
        <v/>
      </c>
    </row>
    <row r="13">
      <c r="A13" s="12">
        <f>IF(AND(A12&lt;&gt;"",A12&lt;'Darlehensdaten'!$B$8*12),A12+1,"")</f>
        <v/>
      </c>
      <c r="B13" s="34">
        <f>IF(A13="","",EDATE(B12,1))</f>
        <v/>
      </c>
      <c r="C13" s="35">
        <f>IF(A13="","",I12)</f>
        <v/>
      </c>
      <c r="D13" s="35">
        <f>IF(C13="","",MIN('Darlehensdaten'!$E$4,C13+E13))</f>
        <v/>
      </c>
      <c r="E13" s="35">
        <f>IF(C13="","",C13*'Darlehensdaten'!$B$10/12)</f>
        <v/>
      </c>
      <c r="F13" s="35">
        <f>IF(C13="","",MAX(0,D13-E13))</f>
        <v/>
      </c>
      <c r="G13" s="35">
        <f>IF(C13="","",IF(MOD(A13,12)=0,MIN(MAX(0,C13-F13),'Darlehensdaten'!$B$6*'Darlehensdaten'!$B$12),0))</f>
        <v/>
      </c>
      <c r="H13" s="35">
        <f>IF(C13="","",F13+G13)</f>
        <v/>
      </c>
      <c r="I13" s="35">
        <f>IF(C13="","",MAX(0,C13-H13))</f>
        <v/>
      </c>
      <c r="J13" s="15">
        <f>IF(C13="","",IFERROR(E13/D13,0))</f>
        <v/>
      </c>
      <c r="K13" s="15">
        <f>IF(C13="","",IFERROR(F13/D13,0))</f>
        <v/>
      </c>
      <c r="L13" s="12">
        <f>IF(A13="","",IF(I13&lt;=0,"Vollständig getilgt",IF(I13&lt;'Darlehensdaten'!$B$6*0.5,"Restschuld unter 50 %","Aktiv")))</f>
        <v/>
      </c>
    </row>
    <row r="14">
      <c r="A14" s="16">
        <f>IF(AND(A13&lt;&gt;"",A13&lt;'Darlehensdaten'!$B$8*12),A13+1,"")</f>
        <v/>
      </c>
      <c r="B14" s="36">
        <f>IF(A14="","",EDATE(B13,1))</f>
        <v/>
      </c>
      <c r="C14" s="37">
        <f>IF(A14="","",I13)</f>
        <v/>
      </c>
      <c r="D14" s="37">
        <f>IF(C14="","",MIN('Darlehensdaten'!$E$4,C14+E14))</f>
        <v/>
      </c>
      <c r="E14" s="37">
        <f>IF(C14="","",C14*'Darlehensdaten'!$B$10/12)</f>
        <v/>
      </c>
      <c r="F14" s="37">
        <f>IF(C14="","",MAX(0,D14-E14))</f>
        <v/>
      </c>
      <c r="G14" s="37">
        <f>IF(C14="","",IF(MOD(A14,12)=0,MIN(MAX(0,C14-F14),'Darlehensdaten'!$B$6*'Darlehensdaten'!$B$12),0))</f>
        <v/>
      </c>
      <c r="H14" s="37">
        <f>IF(C14="","",F14+G14)</f>
        <v/>
      </c>
      <c r="I14" s="37">
        <f>IF(C14="","",MAX(0,C14-H14))</f>
        <v/>
      </c>
      <c r="J14" s="19">
        <f>IF(C14="","",IFERROR(E14/D14,0))</f>
        <v/>
      </c>
      <c r="K14" s="19">
        <f>IF(C14="","",IFERROR(F14/D14,0))</f>
        <v/>
      </c>
      <c r="L14" s="16">
        <f>IF(A14="","",IF(I14&lt;=0,"Vollständig getilgt",IF(I14&lt;'Darlehensdaten'!$B$6*0.5,"Restschuld unter 50 %","Aktiv")))</f>
        <v/>
      </c>
    </row>
    <row r="15">
      <c r="A15" s="12">
        <f>IF(AND(A14&lt;&gt;"",A14&lt;'Darlehensdaten'!$B$8*12),A14+1,"")</f>
        <v/>
      </c>
      <c r="B15" s="34">
        <f>IF(A15="","",EDATE(B14,1))</f>
        <v/>
      </c>
      <c r="C15" s="35">
        <f>IF(A15="","",I14)</f>
        <v/>
      </c>
      <c r="D15" s="35">
        <f>IF(C15="","",MIN('Darlehensdaten'!$E$4,C15+E15))</f>
        <v/>
      </c>
      <c r="E15" s="35">
        <f>IF(C15="","",C15*'Darlehensdaten'!$B$10/12)</f>
        <v/>
      </c>
      <c r="F15" s="35">
        <f>IF(C15="","",MAX(0,D15-E15))</f>
        <v/>
      </c>
      <c r="G15" s="35">
        <f>IF(C15="","",IF(MOD(A15,12)=0,MIN(MAX(0,C15-F15),'Darlehensdaten'!$B$6*'Darlehensdaten'!$B$12),0))</f>
        <v/>
      </c>
      <c r="H15" s="35">
        <f>IF(C15="","",F15+G15)</f>
        <v/>
      </c>
      <c r="I15" s="35">
        <f>IF(C15="","",MAX(0,C15-H15))</f>
        <v/>
      </c>
      <c r="J15" s="15">
        <f>IF(C15="","",IFERROR(E15/D15,0))</f>
        <v/>
      </c>
      <c r="K15" s="15">
        <f>IF(C15="","",IFERROR(F15/D15,0))</f>
        <v/>
      </c>
      <c r="L15" s="12">
        <f>IF(A15="","",IF(I15&lt;=0,"Vollständig getilgt",IF(I15&lt;'Darlehensdaten'!$B$6*0.5,"Restschuld unter 50 %","Aktiv")))</f>
        <v/>
      </c>
    </row>
    <row r="16">
      <c r="A16" s="16">
        <f>IF(AND(A15&lt;&gt;"",A15&lt;'Darlehensdaten'!$B$8*12),A15+1,"")</f>
        <v/>
      </c>
      <c r="B16" s="36">
        <f>IF(A16="","",EDATE(B15,1))</f>
        <v/>
      </c>
      <c r="C16" s="37">
        <f>IF(A16="","",I15)</f>
        <v/>
      </c>
      <c r="D16" s="37">
        <f>IF(C16="","",MIN('Darlehensdaten'!$E$4,C16+E16))</f>
        <v/>
      </c>
      <c r="E16" s="37">
        <f>IF(C16="","",C16*'Darlehensdaten'!$B$10/12)</f>
        <v/>
      </c>
      <c r="F16" s="37">
        <f>IF(C16="","",MAX(0,D16-E16))</f>
        <v/>
      </c>
      <c r="G16" s="37">
        <f>IF(C16="","",IF(MOD(A16,12)=0,MIN(MAX(0,C16-F16),'Darlehensdaten'!$B$6*'Darlehensdaten'!$B$12),0))</f>
        <v/>
      </c>
      <c r="H16" s="37">
        <f>IF(C16="","",F16+G16)</f>
        <v/>
      </c>
      <c r="I16" s="37">
        <f>IF(C16="","",MAX(0,C16-H16))</f>
        <v/>
      </c>
      <c r="J16" s="19">
        <f>IF(C16="","",IFERROR(E16/D16,0))</f>
        <v/>
      </c>
      <c r="K16" s="19">
        <f>IF(C16="","",IFERROR(F16/D16,0))</f>
        <v/>
      </c>
      <c r="L16" s="16">
        <f>IF(A16="","",IF(I16&lt;=0,"Vollständig getilgt",IF(I16&lt;'Darlehensdaten'!$B$6*0.5,"Restschuld unter 50 %","Aktiv")))</f>
        <v/>
      </c>
    </row>
    <row r="17">
      <c r="A17" s="12">
        <f>IF(AND(A16&lt;&gt;"",A16&lt;'Darlehensdaten'!$B$8*12),A16+1,"")</f>
        <v/>
      </c>
      <c r="B17" s="34">
        <f>IF(A17="","",EDATE(B16,1))</f>
        <v/>
      </c>
      <c r="C17" s="35">
        <f>IF(A17="","",I16)</f>
        <v/>
      </c>
      <c r="D17" s="35">
        <f>IF(C17="","",MIN('Darlehensdaten'!$E$4,C17+E17))</f>
        <v/>
      </c>
      <c r="E17" s="35">
        <f>IF(C17="","",C17*'Darlehensdaten'!$B$10/12)</f>
        <v/>
      </c>
      <c r="F17" s="35">
        <f>IF(C17="","",MAX(0,D17-E17))</f>
        <v/>
      </c>
      <c r="G17" s="35">
        <f>IF(C17="","",IF(MOD(A17,12)=0,MIN(MAX(0,C17-F17),'Darlehensdaten'!$B$6*'Darlehensdaten'!$B$12),0))</f>
        <v/>
      </c>
      <c r="H17" s="35">
        <f>IF(C17="","",F17+G17)</f>
        <v/>
      </c>
      <c r="I17" s="35">
        <f>IF(C17="","",MAX(0,C17-H17))</f>
        <v/>
      </c>
      <c r="J17" s="15">
        <f>IF(C17="","",IFERROR(E17/D17,0))</f>
        <v/>
      </c>
      <c r="K17" s="15">
        <f>IF(C17="","",IFERROR(F17/D17,0))</f>
        <v/>
      </c>
      <c r="L17" s="12">
        <f>IF(A17="","",IF(I17&lt;=0,"Vollständig getilgt",IF(I17&lt;'Darlehensdaten'!$B$6*0.5,"Restschuld unter 50 %","Aktiv")))</f>
        <v/>
      </c>
    </row>
    <row r="18">
      <c r="A18" s="16">
        <f>IF(AND(A17&lt;&gt;"",A17&lt;'Darlehensdaten'!$B$8*12),A17+1,"")</f>
        <v/>
      </c>
      <c r="B18" s="36">
        <f>IF(A18="","",EDATE(B17,1))</f>
        <v/>
      </c>
      <c r="C18" s="37">
        <f>IF(A18="","",I17)</f>
        <v/>
      </c>
      <c r="D18" s="37">
        <f>IF(C18="","",MIN('Darlehensdaten'!$E$4,C18+E18))</f>
        <v/>
      </c>
      <c r="E18" s="37">
        <f>IF(C18="","",C18*'Darlehensdaten'!$B$10/12)</f>
        <v/>
      </c>
      <c r="F18" s="37">
        <f>IF(C18="","",MAX(0,D18-E18))</f>
        <v/>
      </c>
      <c r="G18" s="37">
        <f>IF(C18="","",IF(MOD(A18,12)=0,MIN(MAX(0,C18-F18),'Darlehensdaten'!$B$6*'Darlehensdaten'!$B$12),0))</f>
        <v/>
      </c>
      <c r="H18" s="37">
        <f>IF(C18="","",F18+G18)</f>
        <v/>
      </c>
      <c r="I18" s="37">
        <f>IF(C18="","",MAX(0,C18-H18))</f>
        <v/>
      </c>
      <c r="J18" s="19">
        <f>IF(C18="","",IFERROR(E18/D18,0))</f>
        <v/>
      </c>
      <c r="K18" s="19">
        <f>IF(C18="","",IFERROR(F18/D18,0))</f>
        <v/>
      </c>
      <c r="L18" s="16">
        <f>IF(A18="","",IF(I18&lt;=0,"Vollständig getilgt",IF(I18&lt;'Darlehensdaten'!$B$6*0.5,"Restschuld unter 50 %","Aktiv")))</f>
        <v/>
      </c>
    </row>
    <row r="19">
      <c r="A19" s="12">
        <f>IF(AND(A18&lt;&gt;"",A18&lt;'Darlehensdaten'!$B$8*12),A18+1,"")</f>
        <v/>
      </c>
      <c r="B19" s="34">
        <f>IF(A19="","",EDATE(B18,1))</f>
        <v/>
      </c>
      <c r="C19" s="35">
        <f>IF(A19="","",I18)</f>
        <v/>
      </c>
      <c r="D19" s="35">
        <f>IF(C19="","",MIN('Darlehensdaten'!$E$4,C19+E19))</f>
        <v/>
      </c>
      <c r="E19" s="35">
        <f>IF(C19="","",C19*'Darlehensdaten'!$B$10/12)</f>
        <v/>
      </c>
      <c r="F19" s="35">
        <f>IF(C19="","",MAX(0,D19-E19))</f>
        <v/>
      </c>
      <c r="G19" s="35">
        <f>IF(C19="","",IF(MOD(A19,12)=0,MIN(MAX(0,C19-F19),'Darlehensdaten'!$B$6*'Darlehensdaten'!$B$12),0))</f>
        <v/>
      </c>
      <c r="H19" s="35">
        <f>IF(C19="","",F19+G19)</f>
        <v/>
      </c>
      <c r="I19" s="35">
        <f>IF(C19="","",MAX(0,C19-H19))</f>
        <v/>
      </c>
      <c r="J19" s="15">
        <f>IF(C19="","",IFERROR(E19/D19,0))</f>
        <v/>
      </c>
      <c r="K19" s="15">
        <f>IF(C19="","",IFERROR(F19/D19,0))</f>
        <v/>
      </c>
      <c r="L19" s="12">
        <f>IF(A19="","",IF(I19&lt;=0,"Vollständig getilgt",IF(I19&lt;'Darlehensdaten'!$B$6*0.5,"Restschuld unter 50 %","Aktiv")))</f>
        <v/>
      </c>
    </row>
    <row r="20">
      <c r="A20" s="16">
        <f>IF(AND(A19&lt;&gt;"",A19&lt;'Darlehensdaten'!$B$8*12),A19+1,"")</f>
        <v/>
      </c>
      <c r="B20" s="36">
        <f>IF(A20="","",EDATE(B19,1))</f>
        <v/>
      </c>
      <c r="C20" s="37">
        <f>IF(A20="","",I19)</f>
        <v/>
      </c>
      <c r="D20" s="37">
        <f>IF(C20="","",MIN('Darlehensdaten'!$E$4,C20+E20))</f>
        <v/>
      </c>
      <c r="E20" s="37">
        <f>IF(C20="","",C20*'Darlehensdaten'!$B$10/12)</f>
        <v/>
      </c>
      <c r="F20" s="37">
        <f>IF(C20="","",MAX(0,D20-E20))</f>
        <v/>
      </c>
      <c r="G20" s="37">
        <f>IF(C20="","",IF(MOD(A20,12)=0,MIN(MAX(0,C20-F20),'Darlehensdaten'!$B$6*'Darlehensdaten'!$B$12),0))</f>
        <v/>
      </c>
      <c r="H20" s="37">
        <f>IF(C20="","",F20+G20)</f>
        <v/>
      </c>
      <c r="I20" s="37">
        <f>IF(C20="","",MAX(0,C20-H20))</f>
        <v/>
      </c>
      <c r="J20" s="19">
        <f>IF(C20="","",IFERROR(E20/D20,0))</f>
        <v/>
      </c>
      <c r="K20" s="19">
        <f>IF(C20="","",IFERROR(F20/D20,0))</f>
        <v/>
      </c>
      <c r="L20" s="16">
        <f>IF(A20="","",IF(I20&lt;=0,"Vollständig getilgt",IF(I20&lt;'Darlehensdaten'!$B$6*0.5,"Restschuld unter 50 %","Aktiv")))</f>
        <v/>
      </c>
    </row>
    <row r="21">
      <c r="A21" s="12">
        <f>IF(AND(A20&lt;&gt;"",A20&lt;'Darlehensdaten'!$B$8*12),A20+1,"")</f>
        <v/>
      </c>
      <c r="B21" s="34">
        <f>IF(A21="","",EDATE(B20,1))</f>
        <v/>
      </c>
      <c r="C21" s="35">
        <f>IF(A21="","",I20)</f>
        <v/>
      </c>
      <c r="D21" s="35">
        <f>IF(C21="","",MIN('Darlehensdaten'!$E$4,C21+E21))</f>
        <v/>
      </c>
      <c r="E21" s="35">
        <f>IF(C21="","",C21*'Darlehensdaten'!$B$10/12)</f>
        <v/>
      </c>
      <c r="F21" s="35">
        <f>IF(C21="","",MAX(0,D21-E21))</f>
        <v/>
      </c>
      <c r="G21" s="35">
        <f>IF(C21="","",IF(MOD(A21,12)=0,MIN(MAX(0,C21-F21),'Darlehensdaten'!$B$6*'Darlehensdaten'!$B$12),0))</f>
        <v/>
      </c>
      <c r="H21" s="35">
        <f>IF(C21="","",F21+G21)</f>
        <v/>
      </c>
      <c r="I21" s="35">
        <f>IF(C21="","",MAX(0,C21-H21))</f>
        <v/>
      </c>
      <c r="J21" s="15">
        <f>IF(C21="","",IFERROR(E21/D21,0))</f>
        <v/>
      </c>
      <c r="K21" s="15">
        <f>IF(C21="","",IFERROR(F21/D21,0))</f>
        <v/>
      </c>
      <c r="L21" s="12">
        <f>IF(A21="","",IF(I21&lt;=0,"Vollständig getilgt",IF(I21&lt;'Darlehensdaten'!$B$6*0.5,"Restschuld unter 50 %","Aktiv")))</f>
        <v/>
      </c>
    </row>
    <row r="22">
      <c r="A22" s="16">
        <f>IF(AND(A21&lt;&gt;"",A21&lt;'Darlehensdaten'!$B$8*12),A21+1,"")</f>
        <v/>
      </c>
      <c r="B22" s="36">
        <f>IF(A22="","",EDATE(B21,1))</f>
        <v/>
      </c>
      <c r="C22" s="37">
        <f>IF(A22="","",I21)</f>
        <v/>
      </c>
      <c r="D22" s="37">
        <f>IF(C22="","",MIN('Darlehensdaten'!$E$4,C22+E22))</f>
        <v/>
      </c>
      <c r="E22" s="37">
        <f>IF(C22="","",C22*'Darlehensdaten'!$B$10/12)</f>
        <v/>
      </c>
      <c r="F22" s="37">
        <f>IF(C22="","",MAX(0,D22-E22))</f>
        <v/>
      </c>
      <c r="G22" s="37">
        <f>IF(C22="","",IF(MOD(A22,12)=0,MIN(MAX(0,C22-F22),'Darlehensdaten'!$B$6*'Darlehensdaten'!$B$12),0))</f>
        <v/>
      </c>
      <c r="H22" s="37">
        <f>IF(C22="","",F22+G22)</f>
        <v/>
      </c>
      <c r="I22" s="37">
        <f>IF(C22="","",MAX(0,C22-H22))</f>
        <v/>
      </c>
      <c r="J22" s="19">
        <f>IF(C22="","",IFERROR(E22/D22,0))</f>
        <v/>
      </c>
      <c r="K22" s="19">
        <f>IF(C22="","",IFERROR(F22/D22,0))</f>
        <v/>
      </c>
      <c r="L22" s="16">
        <f>IF(A22="","",IF(I22&lt;=0,"Vollständig getilgt",IF(I22&lt;'Darlehensdaten'!$B$6*0.5,"Restschuld unter 50 %","Aktiv")))</f>
        <v/>
      </c>
    </row>
    <row r="23">
      <c r="A23" s="12">
        <f>IF(AND(A22&lt;&gt;"",A22&lt;'Darlehensdaten'!$B$8*12),A22+1,"")</f>
        <v/>
      </c>
      <c r="B23" s="34">
        <f>IF(A23="","",EDATE(B22,1))</f>
        <v/>
      </c>
      <c r="C23" s="35">
        <f>IF(A23="","",I22)</f>
        <v/>
      </c>
      <c r="D23" s="35">
        <f>IF(C23="","",MIN('Darlehensdaten'!$E$4,C23+E23))</f>
        <v/>
      </c>
      <c r="E23" s="35">
        <f>IF(C23="","",C23*'Darlehensdaten'!$B$10/12)</f>
        <v/>
      </c>
      <c r="F23" s="35">
        <f>IF(C23="","",MAX(0,D23-E23))</f>
        <v/>
      </c>
      <c r="G23" s="35">
        <f>IF(C23="","",IF(MOD(A23,12)=0,MIN(MAX(0,C23-F23),'Darlehensdaten'!$B$6*'Darlehensdaten'!$B$12),0))</f>
        <v/>
      </c>
      <c r="H23" s="35">
        <f>IF(C23="","",F23+G23)</f>
        <v/>
      </c>
      <c r="I23" s="35">
        <f>IF(C23="","",MAX(0,C23-H23))</f>
        <v/>
      </c>
      <c r="J23" s="15">
        <f>IF(C23="","",IFERROR(E23/D23,0))</f>
        <v/>
      </c>
      <c r="K23" s="15">
        <f>IF(C23="","",IFERROR(F23/D23,0))</f>
        <v/>
      </c>
      <c r="L23" s="12">
        <f>IF(A23="","",IF(I23&lt;=0,"Vollständig getilgt",IF(I23&lt;'Darlehensdaten'!$B$6*0.5,"Restschuld unter 50 %","Aktiv")))</f>
        <v/>
      </c>
    </row>
    <row r="24">
      <c r="A24" s="16">
        <f>IF(AND(A23&lt;&gt;"",A23&lt;'Darlehensdaten'!$B$8*12),A23+1,"")</f>
        <v/>
      </c>
      <c r="B24" s="36">
        <f>IF(A24="","",EDATE(B23,1))</f>
        <v/>
      </c>
      <c r="C24" s="37">
        <f>IF(A24="","",I23)</f>
        <v/>
      </c>
      <c r="D24" s="37">
        <f>IF(C24="","",MIN('Darlehensdaten'!$E$4,C24+E24))</f>
        <v/>
      </c>
      <c r="E24" s="37">
        <f>IF(C24="","",C24*'Darlehensdaten'!$B$10/12)</f>
        <v/>
      </c>
      <c r="F24" s="37">
        <f>IF(C24="","",MAX(0,D24-E24))</f>
        <v/>
      </c>
      <c r="G24" s="37">
        <f>IF(C24="","",IF(MOD(A24,12)=0,MIN(MAX(0,C24-F24),'Darlehensdaten'!$B$6*'Darlehensdaten'!$B$12),0))</f>
        <v/>
      </c>
      <c r="H24" s="37">
        <f>IF(C24="","",F24+G24)</f>
        <v/>
      </c>
      <c r="I24" s="37">
        <f>IF(C24="","",MAX(0,C24-H24))</f>
        <v/>
      </c>
      <c r="J24" s="19">
        <f>IF(C24="","",IFERROR(E24/D24,0))</f>
        <v/>
      </c>
      <c r="K24" s="19">
        <f>IF(C24="","",IFERROR(F24/D24,0))</f>
        <v/>
      </c>
      <c r="L24" s="16">
        <f>IF(A24="","",IF(I24&lt;=0,"Vollständig getilgt",IF(I24&lt;'Darlehensdaten'!$B$6*0.5,"Restschuld unter 50 %","Aktiv")))</f>
        <v/>
      </c>
    </row>
    <row r="25">
      <c r="A25" s="12">
        <f>IF(AND(A24&lt;&gt;"",A24&lt;'Darlehensdaten'!$B$8*12),A24+1,"")</f>
        <v/>
      </c>
      <c r="B25" s="34">
        <f>IF(A25="","",EDATE(B24,1))</f>
        <v/>
      </c>
      <c r="C25" s="35">
        <f>IF(A25="","",I24)</f>
        <v/>
      </c>
      <c r="D25" s="35">
        <f>IF(C25="","",MIN('Darlehensdaten'!$E$4,C25+E25))</f>
        <v/>
      </c>
      <c r="E25" s="35">
        <f>IF(C25="","",C25*'Darlehensdaten'!$B$10/12)</f>
        <v/>
      </c>
      <c r="F25" s="35">
        <f>IF(C25="","",MAX(0,D25-E25))</f>
        <v/>
      </c>
      <c r="G25" s="35">
        <f>IF(C25="","",IF(MOD(A25,12)=0,MIN(MAX(0,C25-F25),'Darlehensdaten'!$B$6*'Darlehensdaten'!$B$12),0))</f>
        <v/>
      </c>
      <c r="H25" s="35">
        <f>IF(C25="","",F25+G25)</f>
        <v/>
      </c>
      <c r="I25" s="35">
        <f>IF(C25="","",MAX(0,C25-H25))</f>
        <v/>
      </c>
      <c r="J25" s="15">
        <f>IF(C25="","",IFERROR(E25/D25,0))</f>
        <v/>
      </c>
      <c r="K25" s="15">
        <f>IF(C25="","",IFERROR(F25/D25,0))</f>
        <v/>
      </c>
      <c r="L25" s="12">
        <f>IF(A25="","",IF(I25&lt;=0,"Vollständig getilgt",IF(I25&lt;'Darlehensdaten'!$B$6*0.5,"Restschuld unter 50 %","Aktiv")))</f>
        <v/>
      </c>
    </row>
    <row r="26">
      <c r="A26" s="16">
        <f>IF(AND(A25&lt;&gt;"",A25&lt;'Darlehensdaten'!$B$8*12),A25+1,"")</f>
        <v/>
      </c>
      <c r="B26" s="36">
        <f>IF(A26="","",EDATE(B25,1))</f>
        <v/>
      </c>
      <c r="C26" s="37">
        <f>IF(A26="","",I25)</f>
        <v/>
      </c>
      <c r="D26" s="37">
        <f>IF(C26="","",MIN('Darlehensdaten'!$E$4,C26+E26))</f>
        <v/>
      </c>
      <c r="E26" s="37">
        <f>IF(C26="","",C26*'Darlehensdaten'!$B$10/12)</f>
        <v/>
      </c>
      <c r="F26" s="37">
        <f>IF(C26="","",MAX(0,D26-E26))</f>
        <v/>
      </c>
      <c r="G26" s="37">
        <f>IF(C26="","",IF(MOD(A26,12)=0,MIN(MAX(0,C26-F26),'Darlehensdaten'!$B$6*'Darlehensdaten'!$B$12),0))</f>
        <v/>
      </c>
      <c r="H26" s="37">
        <f>IF(C26="","",F26+G26)</f>
        <v/>
      </c>
      <c r="I26" s="37">
        <f>IF(C26="","",MAX(0,C26-H26))</f>
        <v/>
      </c>
      <c r="J26" s="19">
        <f>IF(C26="","",IFERROR(E26/D26,0))</f>
        <v/>
      </c>
      <c r="K26" s="19">
        <f>IF(C26="","",IFERROR(F26/D26,0))</f>
        <v/>
      </c>
      <c r="L26" s="16">
        <f>IF(A26="","",IF(I26&lt;=0,"Vollständig getilgt",IF(I26&lt;'Darlehensdaten'!$B$6*0.5,"Restschuld unter 50 %","Aktiv")))</f>
        <v/>
      </c>
    </row>
    <row r="27">
      <c r="A27" s="12">
        <f>IF(AND(A26&lt;&gt;"",A26&lt;'Darlehensdaten'!$B$8*12),A26+1,"")</f>
        <v/>
      </c>
      <c r="B27" s="34">
        <f>IF(A27="","",EDATE(B26,1))</f>
        <v/>
      </c>
      <c r="C27" s="35">
        <f>IF(A27="","",I26)</f>
        <v/>
      </c>
      <c r="D27" s="35">
        <f>IF(C27="","",MIN('Darlehensdaten'!$E$4,C27+E27))</f>
        <v/>
      </c>
      <c r="E27" s="35">
        <f>IF(C27="","",C27*'Darlehensdaten'!$B$10/12)</f>
        <v/>
      </c>
      <c r="F27" s="35">
        <f>IF(C27="","",MAX(0,D27-E27))</f>
        <v/>
      </c>
      <c r="G27" s="35">
        <f>IF(C27="","",IF(MOD(A27,12)=0,MIN(MAX(0,C27-F27),'Darlehensdaten'!$B$6*'Darlehensdaten'!$B$12),0))</f>
        <v/>
      </c>
      <c r="H27" s="35">
        <f>IF(C27="","",F27+G27)</f>
        <v/>
      </c>
      <c r="I27" s="35">
        <f>IF(C27="","",MAX(0,C27-H27))</f>
        <v/>
      </c>
      <c r="J27" s="15">
        <f>IF(C27="","",IFERROR(E27/D27,0))</f>
        <v/>
      </c>
      <c r="K27" s="15">
        <f>IF(C27="","",IFERROR(F27/D27,0))</f>
        <v/>
      </c>
      <c r="L27" s="12">
        <f>IF(A27="","",IF(I27&lt;=0,"Vollständig getilgt",IF(I27&lt;'Darlehensdaten'!$B$6*0.5,"Restschuld unter 50 %","Aktiv")))</f>
        <v/>
      </c>
    </row>
    <row r="28">
      <c r="A28" s="16">
        <f>IF(AND(A27&lt;&gt;"",A27&lt;'Darlehensdaten'!$B$8*12),A27+1,"")</f>
        <v/>
      </c>
      <c r="B28" s="36">
        <f>IF(A28="","",EDATE(B27,1))</f>
        <v/>
      </c>
      <c r="C28" s="37">
        <f>IF(A28="","",I27)</f>
        <v/>
      </c>
      <c r="D28" s="37">
        <f>IF(C28="","",MIN('Darlehensdaten'!$E$4,C28+E28))</f>
        <v/>
      </c>
      <c r="E28" s="37">
        <f>IF(C28="","",C28*'Darlehensdaten'!$B$10/12)</f>
        <v/>
      </c>
      <c r="F28" s="37">
        <f>IF(C28="","",MAX(0,D28-E28))</f>
        <v/>
      </c>
      <c r="G28" s="37">
        <f>IF(C28="","",IF(MOD(A28,12)=0,MIN(MAX(0,C28-F28),'Darlehensdaten'!$B$6*'Darlehensdaten'!$B$12),0))</f>
        <v/>
      </c>
      <c r="H28" s="37">
        <f>IF(C28="","",F28+G28)</f>
        <v/>
      </c>
      <c r="I28" s="37">
        <f>IF(C28="","",MAX(0,C28-H28))</f>
        <v/>
      </c>
      <c r="J28" s="19">
        <f>IF(C28="","",IFERROR(E28/D28,0))</f>
        <v/>
      </c>
      <c r="K28" s="19">
        <f>IF(C28="","",IFERROR(F28/D28,0))</f>
        <v/>
      </c>
      <c r="L28" s="16">
        <f>IF(A28="","",IF(I28&lt;=0,"Vollständig getilgt",IF(I28&lt;'Darlehensdaten'!$B$6*0.5,"Restschuld unter 50 %","Aktiv")))</f>
        <v/>
      </c>
    </row>
    <row r="29">
      <c r="A29" s="12">
        <f>IF(AND(A28&lt;&gt;"",A28&lt;'Darlehensdaten'!$B$8*12),A28+1,"")</f>
        <v/>
      </c>
      <c r="B29" s="34">
        <f>IF(A29="","",EDATE(B28,1))</f>
        <v/>
      </c>
      <c r="C29" s="35">
        <f>IF(A29="","",I28)</f>
        <v/>
      </c>
      <c r="D29" s="35">
        <f>IF(C29="","",MIN('Darlehensdaten'!$E$4,C29+E29))</f>
        <v/>
      </c>
      <c r="E29" s="35">
        <f>IF(C29="","",C29*'Darlehensdaten'!$B$10/12)</f>
        <v/>
      </c>
      <c r="F29" s="35">
        <f>IF(C29="","",MAX(0,D29-E29))</f>
        <v/>
      </c>
      <c r="G29" s="35">
        <f>IF(C29="","",IF(MOD(A29,12)=0,MIN(MAX(0,C29-F29),'Darlehensdaten'!$B$6*'Darlehensdaten'!$B$12),0))</f>
        <v/>
      </c>
      <c r="H29" s="35">
        <f>IF(C29="","",F29+G29)</f>
        <v/>
      </c>
      <c r="I29" s="35">
        <f>IF(C29="","",MAX(0,C29-H29))</f>
        <v/>
      </c>
      <c r="J29" s="15">
        <f>IF(C29="","",IFERROR(E29/D29,0))</f>
        <v/>
      </c>
      <c r="K29" s="15">
        <f>IF(C29="","",IFERROR(F29/D29,0))</f>
        <v/>
      </c>
      <c r="L29" s="12">
        <f>IF(A29="","",IF(I29&lt;=0,"Vollständig getilgt",IF(I29&lt;'Darlehensdaten'!$B$6*0.5,"Restschuld unter 50 %","Aktiv")))</f>
        <v/>
      </c>
    </row>
    <row r="30">
      <c r="A30" s="16">
        <f>IF(AND(A29&lt;&gt;"",A29&lt;'Darlehensdaten'!$B$8*12),A29+1,"")</f>
        <v/>
      </c>
      <c r="B30" s="36">
        <f>IF(A30="","",EDATE(B29,1))</f>
        <v/>
      </c>
      <c r="C30" s="37">
        <f>IF(A30="","",I29)</f>
        <v/>
      </c>
      <c r="D30" s="37">
        <f>IF(C30="","",MIN('Darlehensdaten'!$E$4,C30+E30))</f>
        <v/>
      </c>
      <c r="E30" s="37">
        <f>IF(C30="","",C30*'Darlehensdaten'!$B$10/12)</f>
        <v/>
      </c>
      <c r="F30" s="37">
        <f>IF(C30="","",MAX(0,D30-E30))</f>
        <v/>
      </c>
      <c r="G30" s="37">
        <f>IF(C30="","",IF(MOD(A30,12)=0,MIN(MAX(0,C30-F30),'Darlehensdaten'!$B$6*'Darlehensdaten'!$B$12),0))</f>
        <v/>
      </c>
      <c r="H30" s="37">
        <f>IF(C30="","",F30+G30)</f>
        <v/>
      </c>
      <c r="I30" s="37">
        <f>IF(C30="","",MAX(0,C30-H30))</f>
        <v/>
      </c>
      <c r="J30" s="19">
        <f>IF(C30="","",IFERROR(E30/D30,0))</f>
        <v/>
      </c>
      <c r="K30" s="19">
        <f>IF(C30="","",IFERROR(F30/D30,0))</f>
        <v/>
      </c>
      <c r="L30" s="16">
        <f>IF(A30="","",IF(I30&lt;=0,"Vollständig getilgt",IF(I30&lt;'Darlehensdaten'!$B$6*0.5,"Restschuld unter 50 %","Aktiv")))</f>
        <v/>
      </c>
    </row>
    <row r="31">
      <c r="A31" s="12">
        <f>IF(AND(A30&lt;&gt;"",A30&lt;'Darlehensdaten'!$B$8*12),A30+1,"")</f>
        <v/>
      </c>
      <c r="B31" s="34">
        <f>IF(A31="","",EDATE(B30,1))</f>
        <v/>
      </c>
      <c r="C31" s="35">
        <f>IF(A31="","",I30)</f>
        <v/>
      </c>
      <c r="D31" s="35">
        <f>IF(C31="","",MIN('Darlehensdaten'!$E$4,C31+E31))</f>
        <v/>
      </c>
      <c r="E31" s="35">
        <f>IF(C31="","",C31*'Darlehensdaten'!$B$10/12)</f>
        <v/>
      </c>
      <c r="F31" s="35">
        <f>IF(C31="","",MAX(0,D31-E31))</f>
        <v/>
      </c>
      <c r="G31" s="35">
        <f>IF(C31="","",IF(MOD(A31,12)=0,MIN(MAX(0,C31-F31),'Darlehensdaten'!$B$6*'Darlehensdaten'!$B$12),0))</f>
        <v/>
      </c>
      <c r="H31" s="35">
        <f>IF(C31="","",F31+G31)</f>
        <v/>
      </c>
      <c r="I31" s="35">
        <f>IF(C31="","",MAX(0,C31-H31))</f>
        <v/>
      </c>
      <c r="J31" s="15">
        <f>IF(C31="","",IFERROR(E31/D31,0))</f>
        <v/>
      </c>
      <c r="K31" s="15">
        <f>IF(C31="","",IFERROR(F31/D31,0))</f>
        <v/>
      </c>
      <c r="L31" s="12">
        <f>IF(A31="","",IF(I31&lt;=0,"Vollständig getilgt",IF(I31&lt;'Darlehensdaten'!$B$6*0.5,"Restschuld unter 50 %","Aktiv")))</f>
        <v/>
      </c>
    </row>
    <row r="32">
      <c r="A32" s="16">
        <f>IF(AND(A31&lt;&gt;"",A31&lt;'Darlehensdaten'!$B$8*12),A31+1,"")</f>
        <v/>
      </c>
      <c r="B32" s="36">
        <f>IF(A32="","",EDATE(B31,1))</f>
        <v/>
      </c>
      <c r="C32" s="37">
        <f>IF(A32="","",I31)</f>
        <v/>
      </c>
      <c r="D32" s="37">
        <f>IF(C32="","",MIN('Darlehensdaten'!$E$4,C32+E32))</f>
        <v/>
      </c>
      <c r="E32" s="37">
        <f>IF(C32="","",C32*'Darlehensdaten'!$B$10/12)</f>
        <v/>
      </c>
      <c r="F32" s="37">
        <f>IF(C32="","",MAX(0,D32-E32))</f>
        <v/>
      </c>
      <c r="G32" s="37">
        <f>IF(C32="","",IF(MOD(A32,12)=0,MIN(MAX(0,C32-F32),'Darlehensdaten'!$B$6*'Darlehensdaten'!$B$12),0))</f>
        <v/>
      </c>
      <c r="H32" s="37">
        <f>IF(C32="","",F32+G32)</f>
        <v/>
      </c>
      <c r="I32" s="37">
        <f>IF(C32="","",MAX(0,C32-H32))</f>
        <v/>
      </c>
      <c r="J32" s="19">
        <f>IF(C32="","",IFERROR(E32/D32,0))</f>
        <v/>
      </c>
      <c r="K32" s="19">
        <f>IF(C32="","",IFERROR(F32/D32,0))</f>
        <v/>
      </c>
      <c r="L32" s="16">
        <f>IF(A32="","",IF(I32&lt;=0,"Vollständig getilgt",IF(I32&lt;'Darlehensdaten'!$B$6*0.5,"Restschuld unter 50 %","Aktiv")))</f>
        <v/>
      </c>
    </row>
    <row r="33">
      <c r="A33" s="12">
        <f>IF(AND(A32&lt;&gt;"",A32&lt;'Darlehensdaten'!$B$8*12),A32+1,"")</f>
        <v/>
      </c>
      <c r="B33" s="34">
        <f>IF(A33="","",EDATE(B32,1))</f>
        <v/>
      </c>
      <c r="C33" s="35">
        <f>IF(A33="","",I32)</f>
        <v/>
      </c>
      <c r="D33" s="35">
        <f>IF(C33="","",MIN('Darlehensdaten'!$E$4,C33+E33))</f>
        <v/>
      </c>
      <c r="E33" s="35">
        <f>IF(C33="","",C33*'Darlehensdaten'!$B$10/12)</f>
        <v/>
      </c>
      <c r="F33" s="35">
        <f>IF(C33="","",MAX(0,D33-E33))</f>
        <v/>
      </c>
      <c r="G33" s="35">
        <f>IF(C33="","",IF(MOD(A33,12)=0,MIN(MAX(0,C33-F33),'Darlehensdaten'!$B$6*'Darlehensdaten'!$B$12),0))</f>
        <v/>
      </c>
      <c r="H33" s="35">
        <f>IF(C33="","",F33+G33)</f>
        <v/>
      </c>
      <c r="I33" s="35">
        <f>IF(C33="","",MAX(0,C33-H33))</f>
        <v/>
      </c>
      <c r="J33" s="15">
        <f>IF(C33="","",IFERROR(E33/D33,0))</f>
        <v/>
      </c>
      <c r="K33" s="15">
        <f>IF(C33="","",IFERROR(F33/D33,0))</f>
        <v/>
      </c>
      <c r="L33" s="12">
        <f>IF(A33="","",IF(I33&lt;=0,"Vollständig getilgt",IF(I33&lt;'Darlehensdaten'!$B$6*0.5,"Restschuld unter 50 %","Aktiv")))</f>
        <v/>
      </c>
    </row>
    <row r="34">
      <c r="A34" s="16">
        <f>IF(AND(A33&lt;&gt;"",A33&lt;'Darlehensdaten'!$B$8*12),A33+1,"")</f>
        <v/>
      </c>
      <c r="B34" s="36">
        <f>IF(A34="","",EDATE(B33,1))</f>
        <v/>
      </c>
      <c r="C34" s="37">
        <f>IF(A34="","",I33)</f>
        <v/>
      </c>
      <c r="D34" s="37">
        <f>IF(C34="","",MIN('Darlehensdaten'!$E$4,C34+E34))</f>
        <v/>
      </c>
      <c r="E34" s="37">
        <f>IF(C34="","",C34*'Darlehensdaten'!$B$10/12)</f>
        <v/>
      </c>
      <c r="F34" s="37">
        <f>IF(C34="","",MAX(0,D34-E34))</f>
        <v/>
      </c>
      <c r="G34" s="37">
        <f>IF(C34="","",IF(MOD(A34,12)=0,MIN(MAX(0,C34-F34),'Darlehensdaten'!$B$6*'Darlehensdaten'!$B$12),0))</f>
        <v/>
      </c>
      <c r="H34" s="37">
        <f>IF(C34="","",F34+G34)</f>
        <v/>
      </c>
      <c r="I34" s="37">
        <f>IF(C34="","",MAX(0,C34-H34))</f>
        <v/>
      </c>
      <c r="J34" s="19">
        <f>IF(C34="","",IFERROR(E34/D34,0))</f>
        <v/>
      </c>
      <c r="K34" s="19">
        <f>IF(C34="","",IFERROR(F34/D34,0))</f>
        <v/>
      </c>
      <c r="L34" s="16">
        <f>IF(A34="","",IF(I34&lt;=0,"Vollständig getilgt",IF(I34&lt;'Darlehensdaten'!$B$6*0.5,"Restschuld unter 50 %","Aktiv")))</f>
        <v/>
      </c>
    </row>
    <row r="35">
      <c r="A35" s="12">
        <f>IF(AND(A34&lt;&gt;"",A34&lt;'Darlehensdaten'!$B$8*12),A34+1,"")</f>
        <v/>
      </c>
      <c r="B35" s="34">
        <f>IF(A35="","",EDATE(B34,1))</f>
        <v/>
      </c>
      <c r="C35" s="35">
        <f>IF(A35="","",I34)</f>
        <v/>
      </c>
      <c r="D35" s="35">
        <f>IF(C35="","",MIN('Darlehensdaten'!$E$4,C35+E35))</f>
        <v/>
      </c>
      <c r="E35" s="35">
        <f>IF(C35="","",C35*'Darlehensdaten'!$B$10/12)</f>
        <v/>
      </c>
      <c r="F35" s="35">
        <f>IF(C35="","",MAX(0,D35-E35))</f>
        <v/>
      </c>
      <c r="G35" s="35">
        <f>IF(C35="","",IF(MOD(A35,12)=0,MIN(MAX(0,C35-F35),'Darlehensdaten'!$B$6*'Darlehensdaten'!$B$12),0))</f>
        <v/>
      </c>
      <c r="H35" s="35">
        <f>IF(C35="","",F35+G35)</f>
        <v/>
      </c>
      <c r="I35" s="35">
        <f>IF(C35="","",MAX(0,C35-H35))</f>
        <v/>
      </c>
      <c r="J35" s="15">
        <f>IF(C35="","",IFERROR(E35/D35,0))</f>
        <v/>
      </c>
      <c r="K35" s="15">
        <f>IF(C35="","",IFERROR(F35/D35,0))</f>
        <v/>
      </c>
      <c r="L35" s="12">
        <f>IF(A35="","",IF(I35&lt;=0,"Vollständig getilgt",IF(I35&lt;'Darlehensdaten'!$B$6*0.5,"Restschuld unter 50 %","Aktiv")))</f>
        <v/>
      </c>
    </row>
    <row r="36">
      <c r="A36" s="16">
        <f>IF(AND(A35&lt;&gt;"",A35&lt;'Darlehensdaten'!$B$8*12),A35+1,"")</f>
        <v/>
      </c>
      <c r="B36" s="36">
        <f>IF(A36="","",EDATE(B35,1))</f>
        <v/>
      </c>
      <c r="C36" s="37">
        <f>IF(A36="","",I35)</f>
        <v/>
      </c>
      <c r="D36" s="37">
        <f>IF(C36="","",MIN('Darlehensdaten'!$E$4,C36+E36))</f>
        <v/>
      </c>
      <c r="E36" s="37">
        <f>IF(C36="","",C36*'Darlehensdaten'!$B$10/12)</f>
        <v/>
      </c>
      <c r="F36" s="37">
        <f>IF(C36="","",MAX(0,D36-E36))</f>
        <v/>
      </c>
      <c r="G36" s="37">
        <f>IF(C36="","",IF(MOD(A36,12)=0,MIN(MAX(0,C36-F36),'Darlehensdaten'!$B$6*'Darlehensdaten'!$B$12),0))</f>
        <v/>
      </c>
      <c r="H36" s="37">
        <f>IF(C36="","",F36+G36)</f>
        <v/>
      </c>
      <c r="I36" s="37">
        <f>IF(C36="","",MAX(0,C36-H36))</f>
        <v/>
      </c>
      <c r="J36" s="19">
        <f>IF(C36="","",IFERROR(E36/D36,0))</f>
        <v/>
      </c>
      <c r="K36" s="19">
        <f>IF(C36="","",IFERROR(F36/D36,0))</f>
        <v/>
      </c>
      <c r="L36" s="16">
        <f>IF(A36="","",IF(I36&lt;=0,"Vollständig getilgt",IF(I36&lt;'Darlehensdaten'!$B$6*0.5,"Restschuld unter 50 %","Aktiv")))</f>
        <v/>
      </c>
    </row>
    <row r="37">
      <c r="A37" s="12">
        <f>IF(AND(A36&lt;&gt;"",A36&lt;'Darlehensdaten'!$B$8*12),A36+1,"")</f>
        <v/>
      </c>
      <c r="B37" s="34">
        <f>IF(A37="","",EDATE(B36,1))</f>
        <v/>
      </c>
      <c r="C37" s="35">
        <f>IF(A37="","",I36)</f>
        <v/>
      </c>
      <c r="D37" s="35">
        <f>IF(C37="","",MIN('Darlehensdaten'!$E$4,C37+E37))</f>
        <v/>
      </c>
      <c r="E37" s="35">
        <f>IF(C37="","",C37*'Darlehensdaten'!$B$10/12)</f>
        <v/>
      </c>
      <c r="F37" s="35">
        <f>IF(C37="","",MAX(0,D37-E37))</f>
        <v/>
      </c>
      <c r="G37" s="35">
        <f>IF(C37="","",IF(MOD(A37,12)=0,MIN(MAX(0,C37-F37),'Darlehensdaten'!$B$6*'Darlehensdaten'!$B$12),0))</f>
        <v/>
      </c>
      <c r="H37" s="35">
        <f>IF(C37="","",F37+G37)</f>
        <v/>
      </c>
      <c r="I37" s="35">
        <f>IF(C37="","",MAX(0,C37-H37))</f>
        <v/>
      </c>
      <c r="J37" s="15">
        <f>IF(C37="","",IFERROR(E37/D37,0))</f>
        <v/>
      </c>
      <c r="K37" s="15">
        <f>IF(C37="","",IFERROR(F37/D37,0))</f>
        <v/>
      </c>
      <c r="L37" s="12">
        <f>IF(A37="","",IF(I37&lt;=0,"Vollständig getilgt",IF(I37&lt;'Darlehensdaten'!$B$6*0.5,"Restschuld unter 50 %","Aktiv")))</f>
        <v/>
      </c>
    </row>
    <row r="38">
      <c r="A38" s="16">
        <f>IF(AND(A37&lt;&gt;"",A37&lt;'Darlehensdaten'!$B$8*12),A37+1,"")</f>
        <v/>
      </c>
      <c r="B38" s="36">
        <f>IF(A38="","",EDATE(B37,1))</f>
        <v/>
      </c>
      <c r="C38" s="37">
        <f>IF(A38="","",I37)</f>
        <v/>
      </c>
      <c r="D38" s="37">
        <f>IF(C38="","",MIN('Darlehensdaten'!$E$4,C38+E38))</f>
        <v/>
      </c>
      <c r="E38" s="37">
        <f>IF(C38="","",C38*'Darlehensdaten'!$B$10/12)</f>
        <v/>
      </c>
      <c r="F38" s="37">
        <f>IF(C38="","",MAX(0,D38-E38))</f>
        <v/>
      </c>
      <c r="G38" s="37">
        <f>IF(C38="","",IF(MOD(A38,12)=0,MIN(MAX(0,C38-F38),'Darlehensdaten'!$B$6*'Darlehensdaten'!$B$12),0))</f>
        <v/>
      </c>
      <c r="H38" s="37">
        <f>IF(C38="","",F38+G38)</f>
        <v/>
      </c>
      <c r="I38" s="37">
        <f>IF(C38="","",MAX(0,C38-H38))</f>
        <v/>
      </c>
      <c r="J38" s="19">
        <f>IF(C38="","",IFERROR(E38/D38,0))</f>
        <v/>
      </c>
      <c r="K38" s="19">
        <f>IF(C38="","",IFERROR(F38/D38,0))</f>
        <v/>
      </c>
      <c r="L38" s="16">
        <f>IF(A38="","",IF(I38&lt;=0,"Vollständig getilgt",IF(I38&lt;'Darlehensdaten'!$B$6*0.5,"Restschuld unter 50 %","Aktiv")))</f>
        <v/>
      </c>
    </row>
    <row r="39">
      <c r="A39" s="12">
        <f>IF(AND(A38&lt;&gt;"",A38&lt;'Darlehensdaten'!$B$8*12),A38+1,"")</f>
        <v/>
      </c>
      <c r="B39" s="34">
        <f>IF(A39="","",EDATE(B38,1))</f>
        <v/>
      </c>
      <c r="C39" s="35">
        <f>IF(A39="","",I38)</f>
        <v/>
      </c>
      <c r="D39" s="35">
        <f>IF(C39="","",MIN('Darlehensdaten'!$E$4,C39+E39))</f>
        <v/>
      </c>
      <c r="E39" s="35">
        <f>IF(C39="","",C39*'Darlehensdaten'!$B$10/12)</f>
        <v/>
      </c>
      <c r="F39" s="35">
        <f>IF(C39="","",MAX(0,D39-E39))</f>
        <v/>
      </c>
      <c r="G39" s="35">
        <f>IF(C39="","",IF(MOD(A39,12)=0,MIN(MAX(0,C39-F39),'Darlehensdaten'!$B$6*'Darlehensdaten'!$B$12),0))</f>
        <v/>
      </c>
      <c r="H39" s="35">
        <f>IF(C39="","",F39+G39)</f>
        <v/>
      </c>
      <c r="I39" s="35">
        <f>IF(C39="","",MAX(0,C39-H39))</f>
        <v/>
      </c>
      <c r="J39" s="15">
        <f>IF(C39="","",IFERROR(E39/D39,0))</f>
        <v/>
      </c>
      <c r="K39" s="15">
        <f>IF(C39="","",IFERROR(F39/D39,0))</f>
        <v/>
      </c>
      <c r="L39" s="12">
        <f>IF(A39="","",IF(I39&lt;=0,"Vollständig getilgt",IF(I39&lt;'Darlehensdaten'!$B$6*0.5,"Restschuld unter 50 %","Aktiv")))</f>
        <v/>
      </c>
    </row>
    <row r="40">
      <c r="A40" s="16">
        <f>IF(AND(A39&lt;&gt;"",A39&lt;'Darlehensdaten'!$B$8*12),A39+1,"")</f>
        <v/>
      </c>
      <c r="B40" s="36">
        <f>IF(A40="","",EDATE(B39,1))</f>
        <v/>
      </c>
      <c r="C40" s="37">
        <f>IF(A40="","",I39)</f>
        <v/>
      </c>
      <c r="D40" s="37">
        <f>IF(C40="","",MIN('Darlehensdaten'!$E$4,C40+E40))</f>
        <v/>
      </c>
      <c r="E40" s="37">
        <f>IF(C40="","",C40*'Darlehensdaten'!$B$10/12)</f>
        <v/>
      </c>
      <c r="F40" s="37">
        <f>IF(C40="","",MAX(0,D40-E40))</f>
        <v/>
      </c>
      <c r="G40" s="37">
        <f>IF(C40="","",IF(MOD(A40,12)=0,MIN(MAX(0,C40-F40),'Darlehensdaten'!$B$6*'Darlehensdaten'!$B$12),0))</f>
        <v/>
      </c>
      <c r="H40" s="37">
        <f>IF(C40="","",F40+G40)</f>
        <v/>
      </c>
      <c r="I40" s="37">
        <f>IF(C40="","",MAX(0,C40-H40))</f>
        <v/>
      </c>
      <c r="J40" s="19">
        <f>IF(C40="","",IFERROR(E40/D40,0))</f>
        <v/>
      </c>
      <c r="K40" s="19">
        <f>IF(C40="","",IFERROR(F40/D40,0))</f>
        <v/>
      </c>
      <c r="L40" s="16">
        <f>IF(A40="","",IF(I40&lt;=0,"Vollständig getilgt",IF(I40&lt;'Darlehensdaten'!$B$6*0.5,"Restschuld unter 50 %","Aktiv")))</f>
        <v/>
      </c>
    </row>
    <row r="41">
      <c r="A41" s="12">
        <f>IF(AND(A40&lt;&gt;"",A40&lt;'Darlehensdaten'!$B$8*12),A40+1,"")</f>
        <v/>
      </c>
      <c r="B41" s="34">
        <f>IF(A41="","",EDATE(B40,1))</f>
        <v/>
      </c>
      <c r="C41" s="35">
        <f>IF(A41="","",I40)</f>
        <v/>
      </c>
      <c r="D41" s="35">
        <f>IF(C41="","",MIN('Darlehensdaten'!$E$4,C41+E41))</f>
        <v/>
      </c>
      <c r="E41" s="35">
        <f>IF(C41="","",C41*'Darlehensdaten'!$B$10/12)</f>
        <v/>
      </c>
      <c r="F41" s="35">
        <f>IF(C41="","",MAX(0,D41-E41))</f>
        <v/>
      </c>
      <c r="G41" s="35">
        <f>IF(C41="","",IF(MOD(A41,12)=0,MIN(MAX(0,C41-F41),'Darlehensdaten'!$B$6*'Darlehensdaten'!$B$12),0))</f>
        <v/>
      </c>
      <c r="H41" s="35">
        <f>IF(C41="","",F41+G41)</f>
        <v/>
      </c>
      <c r="I41" s="35">
        <f>IF(C41="","",MAX(0,C41-H41))</f>
        <v/>
      </c>
      <c r="J41" s="15">
        <f>IF(C41="","",IFERROR(E41/D41,0))</f>
        <v/>
      </c>
      <c r="K41" s="15">
        <f>IF(C41="","",IFERROR(F41/D41,0))</f>
        <v/>
      </c>
      <c r="L41" s="12">
        <f>IF(A41="","",IF(I41&lt;=0,"Vollständig getilgt",IF(I41&lt;'Darlehensdaten'!$B$6*0.5,"Restschuld unter 50 %","Aktiv")))</f>
        <v/>
      </c>
    </row>
    <row r="42">
      <c r="A42" s="16">
        <f>IF(AND(A41&lt;&gt;"",A41&lt;'Darlehensdaten'!$B$8*12),A41+1,"")</f>
        <v/>
      </c>
      <c r="B42" s="36">
        <f>IF(A42="","",EDATE(B41,1))</f>
        <v/>
      </c>
      <c r="C42" s="37">
        <f>IF(A42="","",I41)</f>
        <v/>
      </c>
      <c r="D42" s="37">
        <f>IF(C42="","",MIN('Darlehensdaten'!$E$4,C42+E42))</f>
        <v/>
      </c>
      <c r="E42" s="37">
        <f>IF(C42="","",C42*'Darlehensdaten'!$B$10/12)</f>
        <v/>
      </c>
      <c r="F42" s="37">
        <f>IF(C42="","",MAX(0,D42-E42))</f>
        <v/>
      </c>
      <c r="G42" s="37">
        <f>IF(C42="","",IF(MOD(A42,12)=0,MIN(MAX(0,C42-F42),'Darlehensdaten'!$B$6*'Darlehensdaten'!$B$12),0))</f>
        <v/>
      </c>
      <c r="H42" s="37">
        <f>IF(C42="","",F42+G42)</f>
        <v/>
      </c>
      <c r="I42" s="37">
        <f>IF(C42="","",MAX(0,C42-H42))</f>
        <v/>
      </c>
      <c r="J42" s="19">
        <f>IF(C42="","",IFERROR(E42/D42,0))</f>
        <v/>
      </c>
      <c r="K42" s="19">
        <f>IF(C42="","",IFERROR(F42/D42,0))</f>
        <v/>
      </c>
      <c r="L42" s="16">
        <f>IF(A42="","",IF(I42&lt;=0,"Vollständig getilgt",IF(I42&lt;'Darlehensdaten'!$B$6*0.5,"Restschuld unter 50 %","Aktiv")))</f>
        <v/>
      </c>
    </row>
    <row r="43">
      <c r="A43" s="12">
        <f>IF(AND(A42&lt;&gt;"",A42&lt;'Darlehensdaten'!$B$8*12),A42+1,"")</f>
        <v/>
      </c>
      <c r="B43" s="34">
        <f>IF(A43="","",EDATE(B42,1))</f>
        <v/>
      </c>
      <c r="C43" s="35">
        <f>IF(A43="","",I42)</f>
        <v/>
      </c>
      <c r="D43" s="35">
        <f>IF(C43="","",MIN('Darlehensdaten'!$E$4,C43+E43))</f>
        <v/>
      </c>
      <c r="E43" s="35">
        <f>IF(C43="","",C43*'Darlehensdaten'!$B$10/12)</f>
        <v/>
      </c>
      <c r="F43" s="35">
        <f>IF(C43="","",MAX(0,D43-E43))</f>
        <v/>
      </c>
      <c r="G43" s="35">
        <f>IF(C43="","",IF(MOD(A43,12)=0,MIN(MAX(0,C43-F43),'Darlehensdaten'!$B$6*'Darlehensdaten'!$B$12),0))</f>
        <v/>
      </c>
      <c r="H43" s="35">
        <f>IF(C43="","",F43+G43)</f>
        <v/>
      </c>
      <c r="I43" s="35">
        <f>IF(C43="","",MAX(0,C43-H43))</f>
        <v/>
      </c>
      <c r="J43" s="15">
        <f>IF(C43="","",IFERROR(E43/D43,0))</f>
        <v/>
      </c>
      <c r="K43" s="15">
        <f>IF(C43="","",IFERROR(F43/D43,0))</f>
        <v/>
      </c>
      <c r="L43" s="12">
        <f>IF(A43="","",IF(I43&lt;=0,"Vollständig getilgt",IF(I43&lt;'Darlehensdaten'!$B$6*0.5,"Restschuld unter 50 %","Aktiv")))</f>
        <v/>
      </c>
    </row>
    <row r="44">
      <c r="A44" s="16">
        <f>IF(AND(A43&lt;&gt;"",A43&lt;'Darlehensdaten'!$B$8*12),A43+1,"")</f>
        <v/>
      </c>
      <c r="B44" s="36">
        <f>IF(A44="","",EDATE(B43,1))</f>
        <v/>
      </c>
      <c r="C44" s="37">
        <f>IF(A44="","",I43)</f>
        <v/>
      </c>
      <c r="D44" s="37">
        <f>IF(C44="","",MIN('Darlehensdaten'!$E$4,C44+E44))</f>
        <v/>
      </c>
      <c r="E44" s="37">
        <f>IF(C44="","",C44*'Darlehensdaten'!$B$10/12)</f>
        <v/>
      </c>
      <c r="F44" s="37">
        <f>IF(C44="","",MAX(0,D44-E44))</f>
        <v/>
      </c>
      <c r="G44" s="37">
        <f>IF(C44="","",IF(MOD(A44,12)=0,MIN(MAX(0,C44-F44),'Darlehensdaten'!$B$6*'Darlehensdaten'!$B$12),0))</f>
        <v/>
      </c>
      <c r="H44" s="37">
        <f>IF(C44="","",F44+G44)</f>
        <v/>
      </c>
      <c r="I44" s="37">
        <f>IF(C44="","",MAX(0,C44-H44))</f>
        <v/>
      </c>
      <c r="J44" s="19">
        <f>IF(C44="","",IFERROR(E44/D44,0))</f>
        <v/>
      </c>
      <c r="K44" s="19">
        <f>IF(C44="","",IFERROR(F44/D44,0))</f>
        <v/>
      </c>
      <c r="L44" s="16">
        <f>IF(A44="","",IF(I44&lt;=0,"Vollständig getilgt",IF(I44&lt;'Darlehensdaten'!$B$6*0.5,"Restschuld unter 50 %","Aktiv")))</f>
        <v/>
      </c>
    </row>
    <row r="45">
      <c r="A45" s="12">
        <f>IF(AND(A44&lt;&gt;"",A44&lt;'Darlehensdaten'!$B$8*12),A44+1,"")</f>
        <v/>
      </c>
      <c r="B45" s="34">
        <f>IF(A45="","",EDATE(B44,1))</f>
        <v/>
      </c>
      <c r="C45" s="35">
        <f>IF(A45="","",I44)</f>
        <v/>
      </c>
      <c r="D45" s="35">
        <f>IF(C45="","",MIN('Darlehensdaten'!$E$4,C45+E45))</f>
        <v/>
      </c>
      <c r="E45" s="35">
        <f>IF(C45="","",C45*'Darlehensdaten'!$B$10/12)</f>
        <v/>
      </c>
      <c r="F45" s="35">
        <f>IF(C45="","",MAX(0,D45-E45))</f>
        <v/>
      </c>
      <c r="G45" s="35">
        <f>IF(C45="","",IF(MOD(A45,12)=0,MIN(MAX(0,C45-F45),'Darlehensdaten'!$B$6*'Darlehensdaten'!$B$12),0))</f>
        <v/>
      </c>
      <c r="H45" s="35">
        <f>IF(C45="","",F45+G45)</f>
        <v/>
      </c>
      <c r="I45" s="35">
        <f>IF(C45="","",MAX(0,C45-H45))</f>
        <v/>
      </c>
      <c r="J45" s="15">
        <f>IF(C45="","",IFERROR(E45/D45,0))</f>
        <v/>
      </c>
      <c r="K45" s="15">
        <f>IF(C45="","",IFERROR(F45/D45,0))</f>
        <v/>
      </c>
      <c r="L45" s="12">
        <f>IF(A45="","",IF(I45&lt;=0,"Vollständig getilgt",IF(I45&lt;'Darlehensdaten'!$B$6*0.5,"Restschuld unter 50 %","Aktiv")))</f>
        <v/>
      </c>
    </row>
    <row r="46">
      <c r="A46" s="16">
        <f>IF(AND(A45&lt;&gt;"",A45&lt;'Darlehensdaten'!$B$8*12),A45+1,"")</f>
        <v/>
      </c>
      <c r="B46" s="36">
        <f>IF(A46="","",EDATE(B45,1))</f>
        <v/>
      </c>
      <c r="C46" s="37">
        <f>IF(A46="","",I45)</f>
        <v/>
      </c>
      <c r="D46" s="37">
        <f>IF(C46="","",MIN('Darlehensdaten'!$E$4,C46+E46))</f>
        <v/>
      </c>
      <c r="E46" s="37">
        <f>IF(C46="","",C46*'Darlehensdaten'!$B$10/12)</f>
        <v/>
      </c>
      <c r="F46" s="37">
        <f>IF(C46="","",MAX(0,D46-E46))</f>
        <v/>
      </c>
      <c r="G46" s="37">
        <f>IF(C46="","",IF(MOD(A46,12)=0,MIN(MAX(0,C46-F46),'Darlehensdaten'!$B$6*'Darlehensdaten'!$B$12),0))</f>
        <v/>
      </c>
      <c r="H46" s="37">
        <f>IF(C46="","",F46+G46)</f>
        <v/>
      </c>
      <c r="I46" s="37">
        <f>IF(C46="","",MAX(0,C46-H46))</f>
        <v/>
      </c>
      <c r="J46" s="19">
        <f>IF(C46="","",IFERROR(E46/D46,0))</f>
        <v/>
      </c>
      <c r="K46" s="19">
        <f>IF(C46="","",IFERROR(F46/D46,0))</f>
        <v/>
      </c>
      <c r="L46" s="16">
        <f>IF(A46="","",IF(I46&lt;=0,"Vollständig getilgt",IF(I46&lt;'Darlehensdaten'!$B$6*0.5,"Restschuld unter 50 %","Aktiv")))</f>
        <v/>
      </c>
    </row>
    <row r="47">
      <c r="A47" s="12">
        <f>IF(AND(A46&lt;&gt;"",A46&lt;'Darlehensdaten'!$B$8*12),A46+1,"")</f>
        <v/>
      </c>
      <c r="B47" s="34">
        <f>IF(A47="","",EDATE(B46,1))</f>
        <v/>
      </c>
      <c r="C47" s="35">
        <f>IF(A47="","",I46)</f>
        <v/>
      </c>
      <c r="D47" s="35">
        <f>IF(C47="","",MIN('Darlehensdaten'!$E$4,C47+E47))</f>
        <v/>
      </c>
      <c r="E47" s="35">
        <f>IF(C47="","",C47*'Darlehensdaten'!$B$10/12)</f>
        <v/>
      </c>
      <c r="F47" s="35">
        <f>IF(C47="","",MAX(0,D47-E47))</f>
        <v/>
      </c>
      <c r="G47" s="35">
        <f>IF(C47="","",IF(MOD(A47,12)=0,MIN(MAX(0,C47-F47),'Darlehensdaten'!$B$6*'Darlehensdaten'!$B$12),0))</f>
        <v/>
      </c>
      <c r="H47" s="35">
        <f>IF(C47="","",F47+G47)</f>
        <v/>
      </c>
      <c r="I47" s="35">
        <f>IF(C47="","",MAX(0,C47-H47))</f>
        <v/>
      </c>
      <c r="J47" s="15">
        <f>IF(C47="","",IFERROR(E47/D47,0))</f>
        <v/>
      </c>
      <c r="K47" s="15">
        <f>IF(C47="","",IFERROR(F47/D47,0))</f>
        <v/>
      </c>
      <c r="L47" s="12">
        <f>IF(A47="","",IF(I47&lt;=0,"Vollständig getilgt",IF(I47&lt;'Darlehensdaten'!$B$6*0.5,"Restschuld unter 50 %","Aktiv")))</f>
        <v/>
      </c>
    </row>
    <row r="48">
      <c r="A48" s="16">
        <f>IF(AND(A47&lt;&gt;"",A47&lt;'Darlehensdaten'!$B$8*12),A47+1,"")</f>
        <v/>
      </c>
      <c r="B48" s="36">
        <f>IF(A48="","",EDATE(B47,1))</f>
        <v/>
      </c>
      <c r="C48" s="37">
        <f>IF(A48="","",I47)</f>
        <v/>
      </c>
      <c r="D48" s="37">
        <f>IF(C48="","",MIN('Darlehensdaten'!$E$4,C48+E48))</f>
        <v/>
      </c>
      <c r="E48" s="37">
        <f>IF(C48="","",C48*'Darlehensdaten'!$B$10/12)</f>
        <v/>
      </c>
      <c r="F48" s="37">
        <f>IF(C48="","",MAX(0,D48-E48))</f>
        <v/>
      </c>
      <c r="G48" s="37">
        <f>IF(C48="","",IF(MOD(A48,12)=0,MIN(MAX(0,C48-F48),'Darlehensdaten'!$B$6*'Darlehensdaten'!$B$12),0))</f>
        <v/>
      </c>
      <c r="H48" s="37">
        <f>IF(C48="","",F48+G48)</f>
        <v/>
      </c>
      <c r="I48" s="37">
        <f>IF(C48="","",MAX(0,C48-H48))</f>
        <v/>
      </c>
      <c r="J48" s="19">
        <f>IF(C48="","",IFERROR(E48/D48,0))</f>
        <v/>
      </c>
      <c r="K48" s="19">
        <f>IF(C48="","",IFERROR(F48/D48,0))</f>
        <v/>
      </c>
      <c r="L48" s="16">
        <f>IF(A48="","",IF(I48&lt;=0,"Vollständig getilgt",IF(I48&lt;'Darlehensdaten'!$B$6*0.5,"Restschuld unter 50 %","Aktiv")))</f>
        <v/>
      </c>
    </row>
    <row r="49">
      <c r="A49" s="12">
        <f>IF(AND(A48&lt;&gt;"",A48&lt;'Darlehensdaten'!$B$8*12),A48+1,"")</f>
        <v/>
      </c>
      <c r="B49" s="34">
        <f>IF(A49="","",EDATE(B48,1))</f>
        <v/>
      </c>
      <c r="C49" s="35">
        <f>IF(A49="","",I48)</f>
        <v/>
      </c>
      <c r="D49" s="35">
        <f>IF(C49="","",MIN('Darlehensdaten'!$E$4,C49+E49))</f>
        <v/>
      </c>
      <c r="E49" s="35">
        <f>IF(C49="","",C49*'Darlehensdaten'!$B$10/12)</f>
        <v/>
      </c>
      <c r="F49" s="35">
        <f>IF(C49="","",MAX(0,D49-E49))</f>
        <v/>
      </c>
      <c r="G49" s="35">
        <f>IF(C49="","",IF(MOD(A49,12)=0,MIN(MAX(0,C49-F49),'Darlehensdaten'!$B$6*'Darlehensdaten'!$B$12),0))</f>
        <v/>
      </c>
      <c r="H49" s="35">
        <f>IF(C49="","",F49+G49)</f>
        <v/>
      </c>
      <c r="I49" s="35">
        <f>IF(C49="","",MAX(0,C49-H49))</f>
        <v/>
      </c>
      <c r="J49" s="15">
        <f>IF(C49="","",IFERROR(E49/D49,0))</f>
        <v/>
      </c>
      <c r="K49" s="15">
        <f>IF(C49="","",IFERROR(F49/D49,0))</f>
        <v/>
      </c>
      <c r="L49" s="12">
        <f>IF(A49="","",IF(I49&lt;=0,"Vollständig getilgt",IF(I49&lt;'Darlehensdaten'!$B$6*0.5,"Restschuld unter 50 %","Aktiv")))</f>
        <v/>
      </c>
    </row>
    <row r="50">
      <c r="A50" s="16">
        <f>IF(AND(A49&lt;&gt;"",A49&lt;'Darlehensdaten'!$B$8*12),A49+1,"")</f>
        <v/>
      </c>
      <c r="B50" s="36">
        <f>IF(A50="","",EDATE(B49,1))</f>
        <v/>
      </c>
      <c r="C50" s="37">
        <f>IF(A50="","",I49)</f>
        <v/>
      </c>
      <c r="D50" s="37">
        <f>IF(C50="","",MIN('Darlehensdaten'!$E$4,C50+E50))</f>
        <v/>
      </c>
      <c r="E50" s="37">
        <f>IF(C50="","",C50*'Darlehensdaten'!$B$10/12)</f>
        <v/>
      </c>
      <c r="F50" s="37">
        <f>IF(C50="","",MAX(0,D50-E50))</f>
        <v/>
      </c>
      <c r="G50" s="37">
        <f>IF(C50="","",IF(MOD(A50,12)=0,MIN(MAX(0,C50-F50),'Darlehensdaten'!$B$6*'Darlehensdaten'!$B$12),0))</f>
        <v/>
      </c>
      <c r="H50" s="37">
        <f>IF(C50="","",F50+G50)</f>
        <v/>
      </c>
      <c r="I50" s="37">
        <f>IF(C50="","",MAX(0,C50-H50))</f>
        <v/>
      </c>
      <c r="J50" s="19">
        <f>IF(C50="","",IFERROR(E50/D50,0))</f>
        <v/>
      </c>
      <c r="K50" s="19">
        <f>IF(C50="","",IFERROR(F50/D50,0))</f>
        <v/>
      </c>
      <c r="L50" s="16">
        <f>IF(A50="","",IF(I50&lt;=0,"Vollständig getilgt",IF(I50&lt;'Darlehensdaten'!$B$6*0.5,"Restschuld unter 50 %","Aktiv")))</f>
        <v/>
      </c>
    </row>
    <row r="51">
      <c r="A51" s="12">
        <f>IF(AND(A50&lt;&gt;"",A50&lt;'Darlehensdaten'!$B$8*12),A50+1,"")</f>
        <v/>
      </c>
      <c r="B51" s="34">
        <f>IF(A51="","",EDATE(B50,1))</f>
        <v/>
      </c>
      <c r="C51" s="35">
        <f>IF(A51="","",I50)</f>
        <v/>
      </c>
      <c r="D51" s="35">
        <f>IF(C51="","",MIN('Darlehensdaten'!$E$4,C51+E51))</f>
        <v/>
      </c>
      <c r="E51" s="35">
        <f>IF(C51="","",C51*'Darlehensdaten'!$B$10/12)</f>
        <v/>
      </c>
      <c r="F51" s="35">
        <f>IF(C51="","",MAX(0,D51-E51))</f>
        <v/>
      </c>
      <c r="G51" s="35">
        <f>IF(C51="","",IF(MOD(A51,12)=0,MIN(MAX(0,C51-F51),'Darlehensdaten'!$B$6*'Darlehensdaten'!$B$12),0))</f>
        <v/>
      </c>
      <c r="H51" s="35">
        <f>IF(C51="","",F51+G51)</f>
        <v/>
      </c>
      <c r="I51" s="35">
        <f>IF(C51="","",MAX(0,C51-H51))</f>
        <v/>
      </c>
      <c r="J51" s="15">
        <f>IF(C51="","",IFERROR(E51/D51,0))</f>
        <v/>
      </c>
      <c r="K51" s="15">
        <f>IF(C51="","",IFERROR(F51/D51,0))</f>
        <v/>
      </c>
      <c r="L51" s="12">
        <f>IF(A51="","",IF(I51&lt;=0,"Vollständig getilgt",IF(I51&lt;'Darlehensdaten'!$B$6*0.5,"Restschuld unter 50 %","Aktiv")))</f>
        <v/>
      </c>
    </row>
    <row r="52">
      <c r="A52" s="16">
        <f>IF(AND(A51&lt;&gt;"",A51&lt;'Darlehensdaten'!$B$8*12),A51+1,"")</f>
        <v/>
      </c>
      <c r="B52" s="36">
        <f>IF(A52="","",EDATE(B51,1))</f>
        <v/>
      </c>
      <c r="C52" s="37">
        <f>IF(A52="","",I51)</f>
        <v/>
      </c>
      <c r="D52" s="37">
        <f>IF(C52="","",MIN('Darlehensdaten'!$E$4,C52+E52))</f>
        <v/>
      </c>
      <c r="E52" s="37">
        <f>IF(C52="","",C52*'Darlehensdaten'!$B$10/12)</f>
        <v/>
      </c>
      <c r="F52" s="37">
        <f>IF(C52="","",MAX(0,D52-E52))</f>
        <v/>
      </c>
      <c r="G52" s="37">
        <f>IF(C52="","",IF(MOD(A52,12)=0,MIN(MAX(0,C52-F52),'Darlehensdaten'!$B$6*'Darlehensdaten'!$B$12),0))</f>
        <v/>
      </c>
      <c r="H52" s="37">
        <f>IF(C52="","",F52+G52)</f>
        <v/>
      </c>
      <c r="I52" s="37">
        <f>IF(C52="","",MAX(0,C52-H52))</f>
        <v/>
      </c>
      <c r="J52" s="19">
        <f>IF(C52="","",IFERROR(E52/D52,0))</f>
        <v/>
      </c>
      <c r="K52" s="19">
        <f>IF(C52="","",IFERROR(F52/D52,0))</f>
        <v/>
      </c>
      <c r="L52" s="16">
        <f>IF(A52="","",IF(I52&lt;=0,"Vollständig getilgt",IF(I52&lt;'Darlehensdaten'!$B$6*0.5,"Restschuld unter 50 %","Aktiv")))</f>
        <v/>
      </c>
    </row>
    <row r="53">
      <c r="A53" s="12">
        <f>IF(AND(A52&lt;&gt;"",A52&lt;'Darlehensdaten'!$B$8*12),A52+1,"")</f>
        <v/>
      </c>
      <c r="B53" s="34">
        <f>IF(A53="","",EDATE(B52,1))</f>
        <v/>
      </c>
      <c r="C53" s="35">
        <f>IF(A53="","",I52)</f>
        <v/>
      </c>
      <c r="D53" s="35">
        <f>IF(C53="","",MIN('Darlehensdaten'!$E$4,C53+E53))</f>
        <v/>
      </c>
      <c r="E53" s="35">
        <f>IF(C53="","",C53*'Darlehensdaten'!$B$10/12)</f>
        <v/>
      </c>
      <c r="F53" s="35">
        <f>IF(C53="","",MAX(0,D53-E53))</f>
        <v/>
      </c>
      <c r="G53" s="35">
        <f>IF(C53="","",IF(MOD(A53,12)=0,MIN(MAX(0,C53-F53),'Darlehensdaten'!$B$6*'Darlehensdaten'!$B$12),0))</f>
        <v/>
      </c>
      <c r="H53" s="35">
        <f>IF(C53="","",F53+G53)</f>
        <v/>
      </c>
      <c r="I53" s="35">
        <f>IF(C53="","",MAX(0,C53-H53))</f>
        <v/>
      </c>
      <c r="J53" s="15">
        <f>IF(C53="","",IFERROR(E53/D53,0))</f>
        <v/>
      </c>
      <c r="K53" s="15">
        <f>IF(C53="","",IFERROR(F53/D53,0))</f>
        <v/>
      </c>
      <c r="L53" s="12">
        <f>IF(A53="","",IF(I53&lt;=0,"Vollständig getilgt",IF(I53&lt;'Darlehensdaten'!$B$6*0.5,"Restschuld unter 50 %","Aktiv")))</f>
        <v/>
      </c>
    </row>
    <row r="54">
      <c r="A54" s="16">
        <f>IF(AND(A53&lt;&gt;"",A53&lt;'Darlehensdaten'!$B$8*12),A53+1,"")</f>
        <v/>
      </c>
      <c r="B54" s="36">
        <f>IF(A54="","",EDATE(B53,1))</f>
        <v/>
      </c>
      <c r="C54" s="37">
        <f>IF(A54="","",I53)</f>
        <v/>
      </c>
      <c r="D54" s="37">
        <f>IF(C54="","",MIN('Darlehensdaten'!$E$4,C54+E54))</f>
        <v/>
      </c>
      <c r="E54" s="37">
        <f>IF(C54="","",C54*'Darlehensdaten'!$B$10/12)</f>
        <v/>
      </c>
      <c r="F54" s="37">
        <f>IF(C54="","",MAX(0,D54-E54))</f>
        <v/>
      </c>
      <c r="G54" s="37">
        <f>IF(C54="","",IF(MOD(A54,12)=0,MIN(MAX(0,C54-F54),'Darlehensdaten'!$B$6*'Darlehensdaten'!$B$12),0))</f>
        <v/>
      </c>
      <c r="H54" s="37">
        <f>IF(C54="","",F54+G54)</f>
        <v/>
      </c>
      <c r="I54" s="37">
        <f>IF(C54="","",MAX(0,C54-H54))</f>
        <v/>
      </c>
      <c r="J54" s="19">
        <f>IF(C54="","",IFERROR(E54/D54,0))</f>
        <v/>
      </c>
      <c r="K54" s="19">
        <f>IF(C54="","",IFERROR(F54/D54,0))</f>
        <v/>
      </c>
      <c r="L54" s="16">
        <f>IF(A54="","",IF(I54&lt;=0,"Vollständig getilgt",IF(I54&lt;'Darlehensdaten'!$B$6*0.5,"Restschuld unter 50 %","Aktiv")))</f>
        <v/>
      </c>
    </row>
    <row r="55">
      <c r="A55" s="12">
        <f>IF(AND(A54&lt;&gt;"",A54&lt;'Darlehensdaten'!$B$8*12),A54+1,"")</f>
        <v/>
      </c>
      <c r="B55" s="34">
        <f>IF(A55="","",EDATE(B54,1))</f>
        <v/>
      </c>
      <c r="C55" s="35">
        <f>IF(A55="","",I54)</f>
        <v/>
      </c>
      <c r="D55" s="35">
        <f>IF(C55="","",MIN('Darlehensdaten'!$E$4,C55+E55))</f>
        <v/>
      </c>
      <c r="E55" s="35">
        <f>IF(C55="","",C55*'Darlehensdaten'!$B$10/12)</f>
        <v/>
      </c>
      <c r="F55" s="35">
        <f>IF(C55="","",MAX(0,D55-E55))</f>
        <v/>
      </c>
      <c r="G55" s="35">
        <f>IF(C55="","",IF(MOD(A55,12)=0,MIN(MAX(0,C55-F55),'Darlehensdaten'!$B$6*'Darlehensdaten'!$B$12),0))</f>
        <v/>
      </c>
      <c r="H55" s="35">
        <f>IF(C55="","",F55+G55)</f>
        <v/>
      </c>
      <c r="I55" s="35">
        <f>IF(C55="","",MAX(0,C55-H55))</f>
        <v/>
      </c>
      <c r="J55" s="15">
        <f>IF(C55="","",IFERROR(E55/D55,0))</f>
        <v/>
      </c>
      <c r="K55" s="15">
        <f>IF(C55="","",IFERROR(F55/D55,0))</f>
        <v/>
      </c>
      <c r="L55" s="12">
        <f>IF(A55="","",IF(I55&lt;=0,"Vollständig getilgt",IF(I55&lt;'Darlehensdaten'!$B$6*0.5,"Restschuld unter 50 %","Aktiv")))</f>
        <v/>
      </c>
    </row>
    <row r="56">
      <c r="A56" s="16">
        <f>IF(AND(A55&lt;&gt;"",A55&lt;'Darlehensdaten'!$B$8*12),A55+1,"")</f>
        <v/>
      </c>
      <c r="B56" s="36">
        <f>IF(A56="","",EDATE(B55,1))</f>
        <v/>
      </c>
      <c r="C56" s="37">
        <f>IF(A56="","",I55)</f>
        <v/>
      </c>
      <c r="D56" s="37">
        <f>IF(C56="","",MIN('Darlehensdaten'!$E$4,C56+E56))</f>
        <v/>
      </c>
      <c r="E56" s="37">
        <f>IF(C56="","",C56*'Darlehensdaten'!$B$10/12)</f>
        <v/>
      </c>
      <c r="F56" s="37">
        <f>IF(C56="","",MAX(0,D56-E56))</f>
        <v/>
      </c>
      <c r="G56" s="37">
        <f>IF(C56="","",IF(MOD(A56,12)=0,MIN(MAX(0,C56-F56),'Darlehensdaten'!$B$6*'Darlehensdaten'!$B$12),0))</f>
        <v/>
      </c>
      <c r="H56" s="37">
        <f>IF(C56="","",F56+G56)</f>
        <v/>
      </c>
      <c r="I56" s="37">
        <f>IF(C56="","",MAX(0,C56-H56))</f>
        <v/>
      </c>
      <c r="J56" s="19">
        <f>IF(C56="","",IFERROR(E56/D56,0))</f>
        <v/>
      </c>
      <c r="K56" s="19">
        <f>IF(C56="","",IFERROR(F56/D56,0))</f>
        <v/>
      </c>
      <c r="L56" s="16">
        <f>IF(A56="","",IF(I56&lt;=0,"Vollständig getilgt",IF(I56&lt;'Darlehensdaten'!$B$6*0.5,"Restschuld unter 50 %","Aktiv")))</f>
        <v/>
      </c>
    </row>
    <row r="57">
      <c r="A57" s="12">
        <f>IF(AND(A56&lt;&gt;"",A56&lt;'Darlehensdaten'!$B$8*12),A56+1,"")</f>
        <v/>
      </c>
      <c r="B57" s="34">
        <f>IF(A57="","",EDATE(B56,1))</f>
        <v/>
      </c>
      <c r="C57" s="35">
        <f>IF(A57="","",I56)</f>
        <v/>
      </c>
      <c r="D57" s="35">
        <f>IF(C57="","",MIN('Darlehensdaten'!$E$4,C57+E57))</f>
        <v/>
      </c>
      <c r="E57" s="35">
        <f>IF(C57="","",C57*'Darlehensdaten'!$B$10/12)</f>
        <v/>
      </c>
      <c r="F57" s="35">
        <f>IF(C57="","",MAX(0,D57-E57))</f>
        <v/>
      </c>
      <c r="G57" s="35">
        <f>IF(C57="","",IF(MOD(A57,12)=0,MIN(MAX(0,C57-F57),'Darlehensdaten'!$B$6*'Darlehensdaten'!$B$12),0))</f>
        <v/>
      </c>
      <c r="H57" s="35">
        <f>IF(C57="","",F57+G57)</f>
        <v/>
      </c>
      <c r="I57" s="35">
        <f>IF(C57="","",MAX(0,C57-H57))</f>
        <v/>
      </c>
      <c r="J57" s="15">
        <f>IF(C57="","",IFERROR(E57/D57,0))</f>
        <v/>
      </c>
      <c r="K57" s="15">
        <f>IF(C57="","",IFERROR(F57/D57,0))</f>
        <v/>
      </c>
      <c r="L57" s="12">
        <f>IF(A57="","",IF(I57&lt;=0,"Vollständig getilgt",IF(I57&lt;'Darlehensdaten'!$B$6*0.5,"Restschuld unter 50 %","Aktiv")))</f>
        <v/>
      </c>
    </row>
    <row r="58">
      <c r="A58" s="16">
        <f>IF(AND(A57&lt;&gt;"",A57&lt;'Darlehensdaten'!$B$8*12),A57+1,"")</f>
        <v/>
      </c>
      <c r="B58" s="36">
        <f>IF(A58="","",EDATE(B57,1))</f>
        <v/>
      </c>
      <c r="C58" s="37">
        <f>IF(A58="","",I57)</f>
        <v/>
      </c>
      <c r="D58" s="37">
        <f>IF(C58="","",MIN('Darlehensdaten'!$E$4,C58+E58))</f>
        <v/>
      </c>
      <c r="E58" s="37">
        <f>IF(C58="","",C58*'Darlehensdaten'!$B$10/12)</f>
        <v/>
      </c>
      <c r="F58" s="37">
        <f>IF(C58="","",MAX(0,D58-E58))</f>
        <v/>
      </c>
      <c r="G58" s="37">
        <f>IF(C58="","",IF(MOD(A58,12)=0,MIN(MAX(0,C58-F58),'Darlehensdaten'!$B$6*'Darlehensdaten'!$B$12),0))</f>
        <v/>
      </c>
      <c r="H58" s="37">
        <f>IF(C58="","",F58+G58)</f>
        <v/>
      </c>
      <c r="I58" s="37">
        <f>IF(C58="","",MAX(0,C58-H58))</f>
        <v/>
      </c>
      <c r="J58" s="19">
        <f>IF(C58="","",IFERROR(E58/D58,0))</f>
        <v/>
      </c>
      <c r="K58" s="19">
        <f>IF(C58="","",IFERROR(F58/D58,0))</f>
        <v/>
      </c>
      <c r="L58" s="16">
        <f>IF(A58="","",IF(I58&lt;=0,"Vollständig getilgt",IF(I58&lt;'Darlehensdaten'!$B$6*0.5,"Restschuld unter 50 %","Aktiv")))</f>
        <v/>
      </c>
    </row>
    <row r="59">
      <c r="A59" s="12">
        <f>IF(AND(A58&lt;&gt;"",A58&lt;'Darlehensdaten'!$B$8*12),A58+1,"")</f>
        <v/>
      </c>
      <c r="B59" s="34">
        <f>IF(A59="","",EDATE(B58,1))</f>
        <v/>
      </c>
      <c r="C59" s="35">
        <f>IF(A59="","",I58)</f>
        <v/>
      </c>
      <c r="D59" s="35">
        <f>IF(C59="","",MIN('Darlehensdaten'!$E$4,C59+E59))</f>
        <v/>
      </c>
      <c r="E59" s="35">
        <f>IF(C59="","",C59*'Darlehensdaten'!$B$10/12)</f>
        <v/>
      </c>
      <c r="F59" s="35">
        <f>IF(C59="","",MAX(0,D59-E59))</f>
        <v/>
      </c>
      <c r="G59" s="35">
        <f>IF(C59="","",IF(MOD(A59,12)=0,MIN(MAX(0,C59-F59),'Darlehensdaten'!$B$6*'Darlehensdaten'!$B$12),0))</f>
        <v/>
      </c>
      <c r="H59" s="35">
        <f>IF(C59="","",F59+G59)</f>
        <v/>
      </c>
      <c r="I59" s="35">
        <f>IF(C59="","",MAX(0,C59-H59))</f>
        <v/>
      </c>
      <c r="J59" s="15">
        <f>IF(C59="","",IFERROR(E59/D59,0))</f>
        <v/>
      </c>
      <c r="K59" s="15">
        <f>IF(C59="","",IFERROR(F59/D59,0))</f>
        <v/>
      </c>
      <c r="L59" s="12">
        <f>IF(A59="","",IF(I59&lt;=0,"Vollständig getilgt",IF(I59&lt;'Darlehensdaten'!$B$6*0.5,"Restschuld unter 50 %","Aktiv")))</f>
        <v/>
      </c>
    </row>
    <row r="60">
      <c r="A60" s="16">
        <f>IF(AND(A59&lt;&gt;"",A59&lt;'Darlehensdaten'!$B$8*12),A59+1,"")</f>
        <v/>
      </c>
      <c r="B60" s="36">
        <f>IF(A60="","",EDATE(B59,1))</f>
        <v/>
      </c>
      <c r="C60" s="37">
        <f>IF(A60="","",I59)</f>
        <v/>
      </c>
      <c r="D60" s="37">
        <f>IF(C60="","",MIN('Darlehensdaten'!$E$4,C60+E60))</f>
        <v/>
      </c>
      <c r="E60" s="37">
        <f>IF(C60="","",C60*'Darlehensdaten'!$B$10/12)</f>
        <v/>
      </c>
      <c r="F60" s="37">
        <f>IF(C60="","",MAX(0,D60-E60))</f>
        <v/>
      </c>
      <c r="G60" s="37">
        <f>IF(C60="","",IF(MOD(A60,12)=0,MIN(MAX(0,C60-F60),'Darlehensdaten'!$B$6*'Darlehensdaten'!$B$12),0))</f>
        <v/>
      </c>
      <c r="H60" s="37">
        <f>IF(C60="","",F60+G60)</f>
        <v/>
      </c>
      <c r="I60" s="37">
        <f>IF(C60="","",MAX(0,C60-H60))</f>
        <v/>
      </c>
      <c r="J60" s="19">
        <f>IF(C60="","",IFERROR(E60/D60,0))</f>
        <v/>
      </c>
      <c r="K60" s="19">
        <f>IF(C60="","",IFERROR(F60/D60,0))</f>
        <v/>
      </c>
      <c r="L60" s="16">
        <f>IF(A60="","",IF(I60&lt;=0,"Vollständig getilgt",IF(I60&lt;'Darlehensdaten'!$B$6*0.5,"Restschuld unter 50 %","Aktiv")))</f>
        <v/>
      </c>
    </row>
    <row r="61">
      <c r="A61" s="12">
        <f>IF(AND(A60&lt;&gt;"",A60&lt;'Darlehensdaten'!$B$8*12),A60+1,"")</f>
        <v/>
      </c>
      <c r="B61" s="34">
        <f>IF(A61="","",EDATE(B60,1))</f>
        <v/>
      </c>
      <c r="C61" s="35">
        <f>IF(A61="","",I60)</f>
        <v/>
      </c>
      <c r="D61" s="35">
        <f>IF(C61="","",MIN('Darlehensdaten'!$E$4,C61+E61))</f>
        <v/>
      </c>
      <c r="E61" s="35">
        <f>IF(C61="","",C61*'Darlehensdaten'!$B$10/12)</f>
        <v/>
      </c>
      <c r="F61" s="35">
        <f>IF(C61="","",MAX(0,D61-E61))</f>
        <v/>
      </c>
      <c r="G61" s="35">
        <f>IF(C61="","",IF(MOD(A61,12)=0,MIN(MAX(0,C61-F61),'Darlehensdaten'!$B$6*'Darlehensdaten'!$B$12),0))</f>
        <v/>
      </c>
      <c r="H61" s="35">
        <f>IF(C61="","",F61+G61)</f>
        <v/>
      </c>
      <c r="I61" s="35">
        <f>IF(C61="","",MAX(0,C61-H61))</f>
        <v/>
      </c>
      <c r="J61" s="15">
        <f>IF(C61="","",IFERROR(E61/D61,0))</f>
        <v/>
      </c>
      <c r="K61" s="15">
        <f>IF(C61="","",IFERROR(F61/D61,0))</f>
        <v/>
      </c>
      <c r="L61" s="12">
        <f>IF(A61="","",IF(I61&lt;=0,"Vollständig getilgt",IF(I61&lt;'Darlehensdaten'!$B$6*0.5,"Restschuld unter 50 %","Aktiv")))</f>
        <v/>
      </c>
    </row>
    <row r="62">
      <c r="A62" s="16">
        <f>IF(AND(A61&lt;&gt;"",A61&lt;'Darlehensdaten'!$B$8*12),A61+1,"")</f>
        <v/>
      </c>
      <c r="B62" s="36">
        <f>IF(A62="","",EDATE(B61,1))</f>
        <v/>
      </c>
      <c r="C62" s="37">
        <f>IF(A62="","",I61)</f>
        <v/>
      </c>
      <c r="D62" s="37">
        <f>IF(C62="","",MIN('Darlehensdaten'!$E$4,C62+E62))</f>
        <v/>
      </c>
      <c r="E62" s="37">
        <f>IF(C62="","",C62*'Darlehensdaten'!$B$10/12)</f>
        <v/>
      </c>
      <c r="F62" s="37">
        <f>IF(C62="","",MAX(0,D62-E62))</f>
        <v/>
      </c>
      <c r="G62" s="37">
        <f>IF(C62="","",IF(MOD(A62,12)=0,MIN(MAX(0,C62-F62),'Darlehensdaten'!$B$6*'Darlehensdaten'!$B$12),0))</f>
        <v/>
      </c>
      <c r="H62" s="37">
        <f>IF(C62="","",F62+G62)</f>
        <v/>
      </c>
      <c r="I62" s="37">
        <f>IF(C62="","",MAX(0,C62-H62))</f>
        <v/>
      </c>
      <c r="J62" s="19">
        <f>IF(C62="","",IFERROR(E62/D62,0))</f>
        <v/>
      </c>
      <c r="K62" s="19">
        <f>IF(C62="","",IFERROR(F62/D62,0))</f>
        <v/>
      </c>
      <c r="L62" s="16">
        <f>IF(A62="","",IF(I62&lt;=0,"Vollständig getilgt",IF(I62&lt;'Darlehensdaten'!$B$6*0.5,"Restschuld unter 50 %","Aktiv")))</f>
        <v/>
      </c>
    </row>
    <row r="63">
      <c r="A63" s="12">
        <f>IF(AND(A62&lt;&gt;"",A62&lt;'Darlehensdaten'!$B$8*12),A62+1,"")</f>
        <v/>
      </c>
      <c r="B63" s="34">
        <f>IF(A63="","",EDATE(B62,1))</f>
        <v/>
      </c>
      <c r="C63" s="35">
        <f>IF(A63="","",I62)</f>
        <v/>
      </c>
      <c r="D63" s="35">
        <f>IF(C63="","",MIN('Darlehensdaten'!$E$4,C63+E63))</f>
        <v/>
      </c>
      <c r="E63" s="35">
        <f>IF(C63="","",C63*'Darlehensdaten'!$B$10/12)</f>
        <v/>
      </c>
      <c r="F63" s="35">
        <f>IF(C63="","",MAX(0,D63-E63))</f>
        <v/>
      </c>
      <c r="G63" s="35">
        <f>IF(C63="","",IF(MOD(A63,12)=0,MIN(MAX(0,C63-F63),'Darlehensdaten'!$B$6*'Darlehensdaten'!$B$12),0))</f>
        <v/>
      </c>
      <c r="H63" s="35">
        <f>IF(C63="","",F63+G63)</f>
        <v/>
      </c>
      <c r="I63" s="35">
        <f>IF(C63="","",MAX(0,C63-H63))</f>
        <v/>
      </c>
      <c r="J63" s="15">
        <f>IF(C63="","",IFERROR(E63/D63,0))</f>
        <v/>
      </c>
      <c r="K63" s="15">
        <f>IF(C63="","",IFERROR(F63/D63,0))</f>
        <v/>
      </c>
      <c r="L63" s="12">
        <f>IF(A63="","",IF(I63&lt;=0,"Vollständig getilgt",IF(I63&lt;'Darlehensdaten'!$B$6*0.5,"Restschuld unter 50 %","Aktiv")))</f>
        <v/>
      </c>
    </row>
    <row r="64">
      <c r="A64" s="16">
        <f>IF(AND(A63&lt;&gt;"",A63&lt;'Darlehensdaten'!$B$8*12),A63+1,"")</f>
        <v/>
      </c>
      <c r="B64" s="36">
        <f>IF(A64="","",EDATE(B63,1))</f>
        <v/>
      </c>
      <c r="C64" s="37">
        <f>IF(A64="","",I63)</f>
        <v/>
      </c>
      <c r="D64" s="37">
        <f>IF(C64="","",MIN('Darlehensdaten'!$E$4,C64+E64))</f>
        <v/>
      </c>
      <c r="E64" s="37">
        <f>IF(C64="","",C64*'Darlehensdaten'!$B$10/12)</f>
        <v/>
      </c>
      <c r="F64" s="37">
        <f>IF(C64="","",MAX(0,D64-E64))</f>
        <v/>
      </c>
      <c r="G64" s="37">
        <f>IF(C64="","",IF(MOD(A64,12)=0,MIN(MAX(0,C64-F64),'Darlehensdaten'!$B$6*'Darlehensdaten'!$B$12),0))</f>
        <v/>
      </c>
      <c r="H64" s="37">
        <f>IF(C64="","",F64+G64)</f>
        <v/>
      </c>
      <c r="I64" s="37">
        <f>IF(C64="","",MAX(0,C64-H64))</f>
        <v/>
      </c>
      <c r="J64" s="19">
        <f>IF(C64="","",IFERROR(E64/D64,0))</f>
        <v/>
      </c>
      <c r="K64" s="19">
        <f>IF(C64="","",IFERROR(F64/D64,0))</f>
        <v/>
      </c>
      <c r="L64" s="16">
        <f>IF(A64="","",IF(I64&lt;=0,"Vollständig getilgt",IF(I64&lt;'Darlehensdaten'!$B$6*0.5,"Restschuld unter 50 %","Aktiv")))</f>
        <v/>
      </c>
    </row>
    <row r="65">
      <c r="A65" s="12">
        <f>IF(AND(A64&lt;&gt;"",A64&lt;'Darlehensdaten'!$B$8*12),A64+1,"")</f>
        <v/>
      </c>
      <c r="B65" s="34">
        <f>IF(A65="","",EDATE(B64,1))</f>
        <v/>
      </c>
      <c r="C65" s="35">
        <f>IF(A65="","",I64)</f>
        <v/>
      </c>
      <c r="D65" s="35">
        <f>IF(C65="","",MIN('Darlehensdaten'!$E$4,C65+E65))</f>
        <v/>
      </c>
      <c r="E65" s="35">
        <f>IF(C65="","",C65*'Darlehensdaten'!$B$10/12)</f>
        <v/>
      </c>
      <c r="F65" s="35">
        <f>IF(C65="","",MAX(0,D65-E65))</f>
        <v/>
      </c>
      <c r="G65" s="35">
        <f>IF(C65="","",IF(MOD(A65,12)=0,MIN(MAX(0,C65-F65),'Darlehensdaten'!$B$6*'Darlehensdaten'!$B$12),0))</f>
        <v/>
      </c>
      <c r="H65" s="35">
        <f>IF(C65="","",F65+G65)</f>
        <v/>
      </c>
      <c r="I65" s="35">
        <f>IF(C65="","",MAX(0,C65-H65))</f>
        <v/>
      </c>
      <c r="J65" s="15">
        <f>IF(C65="","",IFERROR(E65/D65,0))</f>
        <v/>
      </c>
      <c r="K65" s="15">
        <f>IF(C65="","",IFERROR(F65/D65,0))</f>
        <v/>
      </c>
      <c r="L65" s="12">
        <f>IF(A65="","",IF(I65&lt;=0,"Vollständig getilgt",IF(I65&lt;'Darlehensdaten'!$B$6*0.5,"Restschuld unter 50 %","Aktiv")))</f>
        <v/>
      </c>
    </row>
    <row r="66">
      <c r="A66" s="16">
        <f>IF(AND(A65&lt;&gt;"",A65&lt;'Darlehensdaten'!$B$8*12),A65+1,"")</f>
        <v/>
      </c>
      <c r="B66" s="36">
        <f>IF(A66="","",EDATE(B65,1))</f>
        <v/>
      </c>
      <c r="C66" s="37">
        <f>IF(A66="","",I65)</f>
        <v/>
      </c>
      <c r="D66" s="37">
        <f>IF(C66="","",MIN('Darlehensdaten'!$E$4,C66+E66))</f>
        <v/>
      </c>
      <c r="E66" s="37">
        <f>IF(C66="","",C66*'Darlehensdaten'!$B$10/12)</f>
        <v/>
      </c>
      <c r="F66" s="37">
        <f>IF(C66="","",MAX(0,D66-E66))</f>
        <v/>
      </c>
      <c r="G66" s="37">
        <f>IF(C66="","",IF(MOD(A66,12)=0,MIN(MAX(0,C66-F66),'Darlehensdaten'!$B$6*'Darlehensdaten'!$B$12),0))</f>
        <v/>
      </c>
      <c r="H66" s="37">
        <f>IF(C66="","",F66+G66)</f>
        <v/>
      </c>
      <c r="I66" s="37">
        <f>IF(C66="","",MAX(0,C66-H66))</f>
        <v/>
      </c>
      <c r="J66" s="19">
        <f>IF(C66="","",IFERROR(E66/D66,0))</f>
        <v/>
      </c>
      <c r="K66" s="19">
        <f>IF(C66="","",IFERROR(F66/D66,0))</f>
        <v/>
      </c>
      <c r="L66" s="16">
        <f>IF(A66="","",IF(I66&lt;=0,"Vollständig getilgt",IF(I66&lt;'Darlehensdaten'!$B$6*0.5,"Restschuld unter 50 %","Aktiv")))</f>
        <v/>
      </c>
    </row>
    <row r="67">
      <c r="A67" s="12">
        <f>IF(AND(A66&lt;&gt;"",A66&lt;'Darlehensdaten'!$B$8*12),A66+1,"")</f>
        <v/>
      </c>
      <c r="B67" s="34">
        <f>IF(A67="","",EDATE(B66,1))</f>
        <v/>
      </c>
      <c r="C67" s="35">
        <f>IF(A67="","",I66)</f>
        <v/>
      </c>
      <c r="D67" s="35">
        <f>IF(C67="","",MIN('Darlehensdaten'!$E$4,C67+E67))</f>
        <v/>
      </c>
      <c r="E67" s="35">
        <f>IF(C67="","",C67*'Darlehensdaten'!$B$10/12)</f>
        <v/>
      </c>
      <c r="F67" s="35">
        <f>IF(C67="","",MAX(0,D67-E67))</f>
        <v/>
      </c>
      <c r="G67" s="35">
        <f>IF(C67="","",IF(MOD(A67,12)=0,MIN(MAX(0,C67-F67),'Darlehensdaten'!$B$6*'Darlehensdaten'!$B$12),0))</f>
        <v/>
      </c>
      <c r="H67" s="35">
        <f>IF(C67="","",F67+G67)</f>
        <v/>
      </c>
      <c r="I67" s="35">
        <f>IF(C67="","",MAX(0,C67-H67))</f>
        <v/>
      </c>
      <c r="J67" s="15">
        <f>IF(C67="","",IFERROR(E67/D67,0))</f>
        <v/>
      </c>
      <c r="K67" s="15">
        <f>IF(C67="","",IFERROR(F67/D67,0))</f>
        <v/>
      </c>
      <c r="L67" s="12">
        <f>IF(A67="","",IF(I67&lt;=0,"Vollständig getilgt",IF(I67&lt;'Darlehensdaten'!$B$6*0.5,"Restschuld unter 50 %","Aktiv")))</f>
        <v/>
      </c>
    </row>
    <row r="68">
      <c r="A68" s="16">
        <f>IF(AND(A67&lt;&gt;"",A67&lt;'Darlehensdaten'!$B$8*12),A67+1,"")</f>
        <v/>
      </c>
      <c r="B68" s="36">
        <f>IF(A68="","",EDATE(B67,1))</f>
        <v/>
      </c>
      <c r="C68" s="37">
        <f>IF(A68="","",I67)</f>
        <v/>
      </c>
      <c r="D68" s="37">
        <f>IF(C68="","",MIN('Darlehensdaten'!$E$4,C68+E68))</f>
        <v/>
      </c>
      <c r="E68" s="37">
        <f>IF(C68="","",C68*'Darlehensdaten'!$B$10/12)</f>
        <v/>
      </c>
      <c r="F68" s="37">
        <f>IF(C68="","",MAX(0,D68-E68))</f>
        <v/>
      </c>
      <c r="G68" s="37">
        <f>IF(C68="","",IF(MOD(A68,12)=0,MIN(MAX(0,C68-F68),'Darlehensdaten'!$B$6*'Darlehensdaten'!$B$12),0))</f>
        <v/>
      </c>
      <c r="H68" s="37">
        <f>IF(C68="","",F68+G68)</f>
        <v/>
      </c>
      <c r="I68" s="37">
        <f>IF(C68="","",MAX(0,C68-H68))</f>
        <v/>
      </c>
      <c r="J68" s="19">
        <f>IF(C68="","",IFERROR(E68/D68,0))</f>
        <v/>
      </c>
      <c r="K68" s="19">
        <f>IF(C68="","",IFERROR(F68/D68,0))</f>
        <v/>
      </c>
      <c r="L68" s="16">
        <f>IF(A68="","",IF(I68&lt;=0,"Vollständig getilgt",IF(I68&lt;'Darlehensdaten'!$B$6*0.5,"Restschuld unter 50 %","Aktiv")))</f>
        <v/>
      </c>
    </row>
    <row r="69">
      <c r="A69" s="12">
        <f>IF(AND(A68&lt;&gt;"",A68&lt;'Darlehensdaten'!$B$8*12),A68+1,"")</f>
        <v/>
      </c>
      <c r="B69" s="34">
        <f>IF(A69="","",EDATE(B68,1))</f>
        <v/>
      </c>
      <c r="C69" s="35">
        <f>IF(A69="","",I68)</f>
        <v/>
      </c>
      <c r="D69" s="35">
        <f>IF(C69="","",MIN('Darlehensdaten'!$E$4,C69+E69))</f>
        <v/>
      </c>
      <c r="E69" s="35">
        <f>IF(C69="","",C69*'Darlehensdaten'!$B$10/12)</f>
        <v/>
      </c>
      <c r="F69" s="35">
        <f>IF(C69="","",MAX(0,D69-E69))</f>
        <v/>
      </c>
      <c r="G69" s="35">
        <f>IF(C69="","",IF(MOD(A69,12)=0,MIN(MAX(0,C69-F69),'Darlehensdaten'!$B$6*'Darlehensdaten'!$B$12),0))</f>
        <v/>
      </c>
      <c r="H69" s="35">
        <f>IF(C69="","",F69+G69)</f>
        <v/>
      </c>
      <c r="I69" s="35">
        <f>IF(C69="","",MAX(0,C69-H69))</f>
        <v/>
      </c>
      <c r="J69" s="15">
        <f>IF(C69="","",IFERROR(E69/D69,0))</f>
        <v/>
      </c>
      <c r="K69" s="15">
        <f>IF(C69="","",IFERROR(F69/D69,0))</f>
        <v/>
      </c>
      <c r="L69" s="12">
        <f>IF(A69="","",IF(I69&lt;=0,"Vollständig getilgt",IF(I69&lt;'Darlehensdaten'!$B$6*0.5,"Restschuld unter 50 %","Aktiv")))</f>
        <v/>
      </c>
    </row>
    <row r="70">
      <c r="A70" s="16">
        <f>IF(AND(A69&lt;&gt;"",A69&lt;'Darlehensdaten'!$B$8*12),A69+1,"")</f>
        <v/>
      </c>
      <c r="B70" s="36">
        <f>IF(A70="","",EDATE(B69,1))</f>
        <v/>
      </c>
      <c r="C70" s="37">
        <f>IF(A70="","",I69)</f>
        <v/>
      </c>
      <c r="D70" s="37">
        <f>IF(C70="","",MIN('Darlehensdaten'!$E$4,C70+E70))</f>
        <v/>
      </c>
      <c r="E70" s="37">
        <f>IF(C70="","",C70*'Darlehensdaten'!$B$10/12)</f>
        <v/>
      </c>
      <c r="F70" s="37">
        <f>IF(C70="","",MAX(0,D70-E70))</f>
        <v/>
      </c>
      <c r="G70" s="37">
        <f>IF(C70="","",IF(MOD(A70,12)=0,MIN(MAX(0,C70-F70),'Darlehensdaten'!$B$6*'Darlehensdaten'!$B$12),0))</f>
        <v/>
      </c>
      <c r="H70" s="37">
        <f>IF(C70="","",F70+G70)</f>
        <v/>
      </c>
      <c r="I70" s="37">
        <f>IF(C70="","",MAX(0,C70-H70))</f>
        <v/>
      </c>
      <c r="J70" s="19">
        <f>IF(C70="","",IFERROR(E70/D70,0))</f>
        <v/>
      </c>
      <c r="K70" s="19">
        <f>IF(C70="","",IFERROR(F70/D70,0))</f>
        <v/>
      </c>
      <c r="L70" s="16">
        <f>IF(A70="","",IF(I70&lt;=0,"Vollständig getilgt",IF(I70&lt;'Darlehensdaten'!$B$6*0.5,"Restschuld unter 50 %","Aktiv")))</f>
        <v/>
      </c>
    </row>
    <row r="71">
      <c r="A71" s="12">
        <f>IF(AND(A70&lt;&gt;"",A70&lt;'Darlehensdaten'!$B$8*12),A70+1,"")</f>
        <v/>
      </c>
      <c r="B71" s="34">
        <f>IF(A71="","",EDATE(B70,1))</f>
        <v/>
      </c>
      <c r="C71" s="35">
        <f>IF(A71="","",I70)</f>
        <v/>
      </c>
      <c r="D71" s="35">
        <f>IF(C71="","",MIN('Darlehensdaten'!$E$4,C71+E71))</f>
        <v/>
      </c>
      <c r="E71" s="35">
        <f>IF(C71="","",C71*'Darlehensdaten'!$B$10/12)</f>
        <v/>
      </c>
      <c r="F71" s="35">
        <f>IF(C71="","",MAX(0,D71-E71))</f>
        <v/>
      </c>
      <c r="G71" s="35">
        <f>IF(C71="","",IF(MOD(A71,12)=0,MIN(MAX(0,C71-F71),'Darlehensdaten'!$B$6*'Darlehensdaten'!$B$12),0))</f>
        <v/>
      </c>
      <c r="H71" s="35">
        <f>IF(C71="","",F71+G71)</f>
        <v/>
      </c>
      <c r="I71" s="35">
        <f>IF(C71="","",MAX(0,C71-H71))</f>
        <v/>
      </c>
      <c r="J71" s="15">
        <f>IF(C71="","",IFERROR(E71/D71,0))</f>
        <v/>
      </c>
      <c r="K71" s="15">
        <f>IF(C71="","",IFERROR(F71/D71,0))</f>
        <v/>
      </c>
      <c r="L71" s="12">
        <f>IF(A71="","",IF(I71&lt;=0,"Vollständig getilgt",IF(I71&lt;'Darlehensdaten'!$B$6*0.5,"Restschuld unter 50 %","Aktiv")))</f>
        <v/>
      </c>
    </row>
    <row r="72">
      <c r="A72" s="16">
        <f>IF(AND(A71&lt;&gt;"",A71&lt;'Darlehensdaten'!$B$8*12),A71+1,"")</f>
        <v/>
      </c>
      <c r="B72" s="36">
        <f>IF(A72="","",EDATE(B71,1))</f>
        <v/>
      </c>
      <c r="C72" s="37">
        <f>IF(A72="","",I71)</f>
        <v/>
      </c>
      <c r="D72" s="37">
        <f>IF(C72="","",MIN('Darlehensdaten'!$E$4,C72+E72))</f>
        <v/>
      </c>
      <c r="E72" s="37">
        <f>IF(C72="","",C72*'Darlehensdaten'!$B$10/12)</f>
        <v/>
      </c>
      <c r="F72" s="37">
        <f>IF(C72="","",MAX(0,D72-E72))</f>
        <v/>
      </c>
      <c r="G72" s="37">
        <f>IF(C72="","",IF(MOD(A72,12)=0,MIN(MAX(0,C72-F72),'Darlehensdaten'!$B$6*'Darlehensdaten'!$B$12),0))</f>
        <v/>
      </c>
      <c r="H72" s="37">
        <f>IF(C72="","",F72+G72)</f>
        <v/>
      </c>
      <c r="I72" s="37">
        <f>IF(C72="","",MAX(0,C72-H72))</f>
        <v/>
      </c>
      <c r="J72" s="19">
        <f>IF(C72="","",IFERROR(E72/D72,0))</f>
        <v/>
      </c>
      <c r="K72" s="19">
        <f>IF(C72="","",IFERROR(F72/D72,0))</f>
        <v/>
      </c>
      <c r="L72" s="16">
        <f>IF(A72="","",IF(I72&lt;=0,"Vollständig getilgt",IF(I72&lt;'Darlehensdaten'!$B$6*0.5,"Restschuld unter 50 %","Aktiv")))</f>
        <v/>
      </c>
    </row>
    <row r="73">
      <c r="A73" s="12">
        <f>IF(AND(A72&lt;&gt;"",A72&lt;'Darlehensdaten'!$B$8*12),A72+1,"")</f>
        <v/>
      </c>
      <c r="B73" s="34">
        <f>IF(A73="","",EDATE(B72,1))</f>
        <v/>
      </c>
      <c r="C73" s="35">
        <f>IF(A73="","",I72)</f>
        <v/>
      </c>
      <c r="D73" s="35">
        <f>IF(C73="","",MIN('Darlehensdaten'!$E$4,C73+E73))</f>
        <v/>
      </c>
      <c r="E73" s="35">
        <f>IF(C73="","",C73*'Darlehensdaten'!$B$10/12)</f>
        <v/>
      </c>
      <c r="F73" s="35">
        <f>IF(C73="","",MAX(0,D73-E73))</f>
        <v/>
      </c>
      <c r="G73" s="35">
        <f>IF(C73="","",IF(MOD(A73,12)=0,MIN(MAX(0,C73-F73),'Darlehensdaten'!$B$6*'Darlehensdaten'!$B$12),0))</f>
        <v/>
      </c>
      <c r="H73" s="35">
        <f>IF(C73="","",F73+G73)</f>
        <v/>
      </c>
      <c r="I73" s="35">
        <f>IF(C73="","",MAX(0,C73-H73))</f>
        <v/>
      </c>
      <c r="J73" s="15">
        <f>IF(C73="","",IFERROR(E73/D73,0))</f>
        <v/>
      </c>
      <c r="K73" s="15">
        <f>IF(C73="","",IFERROR(F73/D73,0))</f>
        <v/>
      </c>
      <c r="L73" s="12">
        <f>IF(A73="","",IF(I73&lt;=0,"Vollständig getilgt",IF(I73&lt;'Darlehensdaten'!$B$6*0.5,"Restschuld unter 50 %","Aktiv")))</f>
        <v/>
      </c>
    </row>
    <row r="74">
      <c r="A74" s="16">
        <f>IF(AND(A73&lt;&gt;"",A73&lt;'Darlehensdaten'!$B$8*12),A73+1,"")</f>
        <v/>
      </c>
      <c r="B74" s="36">
        <f>IF(A74="","",EDATE(B73,1))</f>
        <v/>
      </c>
      <c r="C74" s="37">
        <f>IF(A74="","",I73)</f>
        <v/>
      </c>
      <c r="D74" s="37">
        <f>IF(C74="","",MIN('Darlehensdaten'!$E$4,C74+E74))</f>
        <v/>
      </c>
      <c r="E74" s="37">
        <f>IF(C74="","",C74*'Darlehensdaten'!$B$10/12)</f>
        <v/>
      </c>
      <c r="F74" s="37">
        <f>IF(C74="","",MAX(0,D74-E74))</f>
        <v/>
      </c>
      <c r="G74" s="37">
        <f>IF(C74="","",IF(MOD(A74,12)=0,MIN(MAX(0,C74-F74),'Darlehensdaten'!$B$6*'Darlehensdaten'!$B$12),0))</f>
        <v/>
      </c>
      <c r="H74" s="37">
        <f>IF(C74="","",F74+G74)</f>
        <v/>
      </c>
      <c r="I74" s="37">
        <f>IF(C74="","",MAX(0,C74-H74))</f>
        <v/>
      </c>
      <c r="J74" s="19">
        <f>IF(C74="","",IFERROR(E74/D74,0))</f>
        <v/>
      </c>
      <c r="K74" s="19">
        <f>IF(C74="","",IFERROR(F74/D74,0))</f>
        <v/>
      </c>
      <c r="L74" s="16">
        <f>IF(A74="","",IF(I74&lt;=0,"Vollständig getilgt",IF(I74&lt;'Darlehensdaten'!$B$6*0.5,"Restschuld unter 50 %","Aktiv")))</f>
        <v/>
      </c>
    </row>
    <row r="75">
      <c r="A75" s="12">
        <f>IF(AND(A74&lt;&gt;"",A74&lt;'Darlehensdaten'!$B$8*12),A74+1,"")</f>
        <v/>
      </c>
      <c r="B75" s="34">
        <f>IF(A75="","",EDATE(B74,1))</f>
        <v/>
      </c>
      <c r="C75" s="35">
        <f>IF(A75="","",I74)</f>
        <v/>
      </c>
      <c r="D75" s="35">
        <f>IF(C75="","",MIN('Darlehensdaten'!$E$4,C75+E75))</f>
        <v/>
      </c>
      <c r="E75" s="35">
        <f>IF(C75="","",C75*'Darlehensdaten'!$B$10/12)</f>
        <v/>
      </c>
      <c r="F75" s="35">
        <f>IF(C75="","",MAX(0,D75-E75))</f>
        <v/>
      </c>
      <c r="G75" s="35">
        <f>IF(C75="","",IF(MOD(A75,12)=0,MIN(MAX(0,C75-F75),'Darlehensdaten'!$B$6*'Darlehensdaten'!$B$12),0))</f>
        <v/>
      </c>
      <c r="H75" s="35">
        <f>IF(C75="","",F75+G75)</f>
        <v/>
      </c>
      <c r="I75" s="35">
        <f>IF(C75="","",MAX(0,C75-H75))</f>
        <v/>
      </c>
      <c r="J75" s="15">
        <f>IF(C75="","",IFERROR(E75/D75,0))</f>
        <v/>
      </c>
      <c r="K75" s="15">
        <f>IF(C75="","",IFERROR(F75/D75,0))</f>
        <v/>
      </c>
      <c r="L75" s="12">
        <f>IF(A75="","",IF(I75&lt;=0,"Vollständig getilgt",IF(I75&lt;'Darlehensdaten'!$B$6*0.5,"Restschuld unter 50 %","Aktiv")))</f>
        <v/>
      </c>
    </row>
    <row r="76">
      <c r="A76" s="16">
        <f>IF(AND(A75&lt;&gt;"",A75&lt;'Darlehensdaten'!$B$8*12),A75+1,"")</f>
        <v/>
      </c>
      <c r="B76" s="36">
        <f>IF(A76="","",EDATE(B75,1))</f>
        <v/>
      </c>
      <c r="C76" s="37">
        <f>IF(A76="","",I75)</f>
        <v/>
      </c>
      <c r="D76" s="37">
        <f>IF(C76="","",MIN('Darlehensdaten'!$E$4,C76+E76))</f>
        <v/>
      </c>
      <c r="E76" s="37">
        <f>IF(C76="","",C76*'Darlehensdaten'!$B$10/12)</f>
        <v/>
      </c>
      <c r="F76" s="37">
        <f>IF(C76="","",MAX(0,D76-E76))</f>
        <v/>
      </c>
      <c r="G76" s="37">
        <f>IF(C76="","",IF(MOD(A76,12)=0,MIN(MAX(0,C76-F76),'Darlehensdaten'!$B$6*'Darlehensdaten'!$B$12),0))</f>
        <v/>
      </c>
      <c r="H76" s="37">
        <f>IF(C76="","",F76+G76)</f>
        <v/>
      </c>
      <c r="I76" s="37">
        <f>IF(C76="","",MAX(0,C76-H76))</f>
        <v/>
      </c>
      <c r="J76" s="19">
        <f>IF(C76="","",IFERROR(E76/D76,0))</f>
        <v/>
      </c>
      <c r="K76" s="19">
        <f>IF(C76="","",IFERROR(F76/D76,0))</f>
        <v/>
      </c>
      <c r="L76" s="16">
        <f>IF(A76="","",IF(I76&lt;=0,"Vollständig getilgt",IF(I76&lt;'Darlehensdaten'!$B$6*0.5,"Restschuld unter 50 %","Aktiv")))</f>
        <v/>
      </c>
    </row>
    <row r="77">
      <c r="A77" s="12">
        <f>IF(AND(A76&lt;&gt;"",A76&lt;'Darlehensdaten'!$B$8*12),A76+1,"")</f>
        <v/>
      </c>
      <c r="B77" s="34">
        <f>IF(A77="","",EDATE(B76,1))</f>
        <v/>
      </c>
      <c r="C77" s="35">
        <f>IF(A77="","",I76)</f>
        <v/>
      </c>
      <c r="D77" s="35">
        <f>IF(C77="","",MIN('Darlehensdaten'!$E$4,C77+E77))</f>
        <v/>
      </c>
      <c r="E77" s="35">
        <f>IF(C77="","",C77*'Darlehensdaten'!$B$10/12)</f>
        <v/>
      </c>
      <c r="F77" s="35">
        <f>IF(C77="","",MAX(0,D77-E77))</f>
        <v/>
      </c>
      <c r="G77" s="35">
        <f>IF(C77="","",IF(MOD(A77,12)=0,MIN(MAX(0,C77-F77),'Darlehensdaten'!$B$6*'Darlehensdaten'!$B$12),0))</f>
        <v/>
      </c>
      <c r="H77" s="35">
        <f>IF(C77="","",F77+G77)</f>
        <v/>
      </c>
      <c r="I77" s="35">
        <f>IF(C77="","",MAX(0,C77-H77))</f>
        <v/>
      </c>
      <c r="J77" s="15">
        <f>IF(C77="","",IFERROR(E77/D77,0))</f>
        <v/>
      </c>
      <c r="K77" s="15">
        <f>IF(C77="","",IFERROR(F77/D77,0))</f>
        <v/>
      </c>
      <c r="L77" s="12">
        <f>IF(A77="","",IF(I77&lt;=0,"Vollständig getilgt",IF(I77&lt;'Darlehensdaten'!$B$6*0.5,"Restschuld unter 50 %","Aktiv")))</f>
        <v/>
      </c>
    </row>
    <row r="78">
      <c r="A78" s="16">
        <f>IF(AND(A77&lt;&gt;"",A77&lt;'Darlehensdaten'!$B$8*12),A77+1,"")</f>
        <v/>
      </c>
      <c r="B78" s="36">
        <f>IF(A78="","",EDATE(B77,1))</f>
        <v/>
      </c>
      <c r="C78" s="37">
        <f>IF(A78="","",I77)</f>
        <v/>
      </c>
      <c r="D78" s="37">
        <f>IF(C78="","",MIN('Darlehensdaten'!$E$4,C78+E78))</f>
        <v/>
      </c>
      <c r="E78" s="37">
        <f>IF(C78="","",C78*'Darlehensdaten'!$B$10/12)</f>
        <v/>
      </c>
      <c r="F78" s="37">
        <f>IF(C78="","",MAX(0,D78-E78))</f>
        <v/>
      </c>
      <c r="G78" s="37">
        <f>IF(C78="","",IF(MOD(A78,12)=0,MIN(MAX(0,C78-F78),'Darlehensdaten'!$B$6*'Darlehensdaten'!$B$12),0))</f>
        <v/>
      </c>
      <c r="H78" s="37">
        <f>IF(C78="","",F78+G78)</f>
        <v/>
      </c>
      <c r="I78" s="37">
        <f>IF(C78="","",MAX(0,C78-H78))</f>
        <v/>
      </c>
      <c r="J78" s="19">
        <f>IF(C78="","",IFERROR(E78/D78,0))</f>
        <v/>
      </c>
      <c r="K78" s="19">
        <f>IF(C78="","",IFERROR(F78/D78,0))</f>
        <v/>
      </c>
      <c r="L78" s="16">
        <f>IF(A78="","",IF(I78&lt;=0,"Vollständig getilgt",IF(I78&lt;'Darlehensdaten'!$B$6*0.5,"Restschuld unter 50 %","Aktiv")))</f>
        <v/>
      </c>
    </row>
    <row r="79">
      <c r="A79" s="12">
        <f>IF(AND(A78&lt;&gt;"",A78&lt;'Darlehensdaten'!$B$8*12),A78+1,"")</f>
        <v/>
      </c>
      <c r="B79" s="34">
        <f>IF(A79="","",EDATE(B78,1))</f>
        <v/>
      </c>
      <c r="C79" s="35">
        <f>IF(A79="","",I78)</f>
        <v/>
      </c>
      <c r="D79" s="35">
        <f>IF(C79="","",MIN('Darlehensdaten'!$E$4,C79+E79))</f>
        <v/>
      </c>
      <c r="E79" s="35">
        <f>IF(C79="","",C79*'Darlehensdaten'!$B$10/12)</f>
        <v/>
      </c>
      <c r="F79" s="35">
        <f>IF(C79="","",MAX(0,D79-E79))</f>
        <v/>
      </c>
      <c r="G79" s="35">
        <f>IF(C79="","",IF(MOD(A79,12)=0,MIN(MAX(0,C79-F79),'Darlehensdaten'!$B$6*'Darlehensdaten'!$B$12),0))</f>
        <v/>
      </c>
      <c r="H79" s="35">
        <f>IF(C79="","",F79+G79)</f>
        <v/>
      </c>
      <c r="I79" s="35">
        <f>IF(C79="","",MAX(0,C79-H79))</f>
        <v/>
      </c>
      <c r="J79" s="15">
        <f>IF(C79="","",IFERROR(E79/D79,0))</f>
        <v/>
      </c>
      <c r="K79" s="15">
        <f>IF(C79="","",IFERROR(F79/D79,0))</f>
        <v/>
      </c>
      <c r="L79" s="12">
        <f>IF(A79="","",IF(I79&lt;=0,"Vollständig getilgt",IF(I79&lt;'Darlehensdaten'!$B$6*0.5,"Restschuld unter 50 %","Aktiv")))</f>
        <v/>
      </c>
    </row>
    <row r="80">
      <c r="A80" s="16">
        <f>IF(AND(A79&lt;&gt;"",A79&lt;'Darlehensdaten'!$B$8*12),A79+1,"")</f>
        <v/>
      </c>
      <c r="B80" s="36">
        <f>IF(A80="","",EDATE(B79,1))</f>
        <v/>
      </c>
      <c r="C80" s="37">
        <f>IF(A80="","",I79)</f>
        <v/>
      </c>
      <c r="D80" s="37">
        <f>IF(C80="","",MIN('Darlehensdaten'!$E$4,C80+E80))</f>
        <v/>
      </c>
      <c r="E80" s="37">
        <f>IF(C80="","",C80*'Darlehensdaten'!$B$10/12)</f>
        <v/>
      </c>
      <c r="F80" s="37">
        <f>IF(C80="","",MAX(0,D80-E80))</f>
        <v/>
      </c>
      <c r="G80" s="37">
        <f>IF(C80="","",IF(MOD(A80,12)=0,MIN(MAX(0,C80-F80),'Darlehensdaten'!$B$6*'Darlehensdaten'!$B$12),0))</f>
        <v/>
      </c>
      <c r="H80" s="37">
        <f>IF(C80="","",F80+G80)</f>
        <v/>
      </c>
      <c r="I80" s="37">
        <f>IF(C80="","",MAX(0,C80-H80))</f>
        <v/>
      </c>
      <c r="J80" s="19">
        <f>IF(C80="","",IFERROR(E80/D80,0))</f>
        <v/>
      </c>
      <c r="K80" s="19">
        <f>IF(C80="","",IFERROR(F80/D80,0))</f>
        <v/>
      </c>
      <c r="L80" s="16">
        <f>IF(A80="","",IF(I80&lt;=0,"Vollständig getilgt",IF(I80&lt;'Darlehensdaten'!$B$6*0.5,"Restschuld unter 50 %","Aktiv")))</f>
        <v/>
      </c>
    </row>
    <row r="81">
      <c r="A81" s="12">
        <f>IF(AND(A80&lt;&gt;"",A80&lt;'Darlehensdaten'!$B$8*12),A80+1,"")</f>
        <v/>
      </c>
      <c r="B81" s="34">
        <f>IF(A81="","",EDATE(B80,1))</f>
        <v/>
      </c>
      <c r="C81" s="35">
        <f>IF(A81="","",I80)</f>
        <v/>
      </c>
      <c r="D81" s="35">
        <f>IF(C81="","",MIN('Darlehensdaten'!$E$4,C81+E81))</f>
        <v/>
      </c>
      <c r="E81" s="35">
        <f>IF(C81="","",C81*'Darlehensdaten'!$B$10/12)</f>
        <v/>
      </c>
      <c r="F81" s="35">
        <f>IF(C81="","",MAX(0,D81-E81))</f>
        <v/>
      </c>
      <c r="G81" s="35">
        <f>IF(C81="","",IF(MOD(A81,12)=0,MIN(MAX(0,C81-F81),'Darlehensdaten'!$B$6*'Darlehensdaten'!$B$12),0))</f>
        <v/>
      </c>
      <c r="H81" s="35">
        <f>IF(C81="","",F81+G81)</f>
        <v/>
      </c>
      <c r="I81" s="35">
        <f>IF(C81="","",MAX(0,C81-H81))</f>
        <v/>
      </c>
      <c r="J81" s="15">
        <f>IF(C81="","",IFERROR(E81/D81,0))</f>
        <v/>
      </c>
      <c r="K81" s="15">
        <f>IF(C81="","",IFERROR(F81/D81,0))</f>
        <v/>
      </c>
      <c r="L81" s="12">
        <f>IF(A81="","",IF(I81&lt;=0,"Vollständig getilgt",IF(I81&lt;'Darlehensdaten'!$B$6*0.5,"Restschuld unter 50 %","Aktiv")))</f>
        <v/>
      </c>
    </row>
    <row r="82">
      <c r="A82" s="16">
        <f>IF(AND(A81&lt;&gt;"",A81&lt;'Darlehensdaten'!$B$8*12),A81+1,"")</f>
        <v/>
      </c>
      <c r="B82" s="36">
        <f>IF(A82="","",EDATE(B81,1))</f>
        <v/>
      </c>
      <c r="C82" s="37">
        <f>IF(A82="","",I81)</f>
        <v/>
      </c>
      <c r="D82" s="37">
        <f>IF(C82="","",MIN('Darlehensdaten'!$E$4,C82+E82))</f>
        <v/>
      </c>
      <c r="E82" s="37">
        <f>IF(C82="","",C82*'Darlehensdaten'!$B$10/12)</f>
        <v/>
      </c>
      <c r="F82" s="37">
        <f>IF(C82="","",MAX(0,D82-E82))</f>
        <v/>
      </c>
      <c r="G82" s="37">
        <f>IF(C82="","",IF(MOD(A82,12)=0,MIN(MAX(0,C82-F82),'Darlehensdaten'!$B$6*'Darlehensdaten'!$B$12),0))</f>
        <v/>
      </c>
      <c r="H82" s="37">
        <f>IF(C82="","",F82+G82)</f>
        <v/>
      </c>
      <c r="I82" s="37">
        <f>IF(C82="","",MAX(0,C82-H82))</f>
        <v/>
      </c>
      <c r="J82" s="19">
        <f>IF(C82="","",IFERROR(E82/D82,0))</f>
        <v/>
      </c>
      <c r="K82" s="19">
        <f>IF(C82="","",IFERROR(F82/D82,0))</f>
        <v/>
      </c>
      <c r="L82" s="16">
        <f>IF(A82="","",IF(I82&lt;=0,"Vollständig getilgt",IF(I82&lt;'Darlehensdaten'!$B$6*0.5,"Restschuld unter 50 %","Aktiv")))</f>
        <v/>
      </c>
    </row>
    <row r="83">
      <c r="A83" s="12">
        <f>IF(AND(A82&lt;&gt;"",A82&lt;'Darlehensdaten'!$B$8*12),A82+1,"")</f>
        <v/>
      </c>
      <c r="B83" s="34">
        <f>IF(A83="","",EDATE(B82,1))</f>
        <v/>
      </c>
      <c r="C83" s="35">
        <f>IF(A83="","",I82)</f>
        <v/>
      </c>
      <c r="D83" s="35">
        <f>IF(C83="","",MIN('Darlehensdaten'!$E$4,C83+E83))</f>
        <v/>
      </c>
      <c r="E83" s="35">
        <f>IF(C83="","",C83*'Darlehensdaten'!$B$10/12)</f>
        <v/>
      </c>
      <c r="F83" s="35">
        <f>IF(C83="","",MAX(0,D83-E83))</f>
        <v/>
      </c>
      <c r="G83" s="35">
        <f>IF(C83="","",IF(MOD(A83,12)=0,MIN(MAX(0,C83-F83),'Darlehensdaten'!$B$6*'Darlehensdaten'!$B$12),0))</f>
        <v/>
      </c>
      <c r="H83" s="35">
        <f>IF(C83="","",F83+G83)</f>
        <v/>
      </c>
      <c r="I83" s="35">
        <f>IF(C83="","",MAX(0,C83-H83))</f>
        <v/>
      </c>
      <c r="J83" s="15">
        <f>IF(C83="","",IFERROR(E83/D83,0))</f>
        <v/>
      </c>
      <c r="K83" s="15">
        <f>IF(C83="","",IFERROR(F83/D83,0))</f>
        <v/>
      </c>
      <c r="L83" s="12">
        <f>IF(A83="","",IF(I83&lt;=0,"Vollständig getilgt",IF(I83&lt;'Darlehensdaten'!$B$6*0.5,"Restschuld unter 50 %","Aktiv")))</f>
        <v/>
      </c>
    </row>
    <row r="84">
      <c r="A84" s="16">
        <f>IF(AND(A83&lt;&gt;"",A83&lt;'Darlehensdaten'!$B$8*12),A83+1,"")</f>
        <v/>
      </c>
      <c r="B84" s="36">
        <f>IF(A84="","",EDATE(B83,1))</f>
        <v/>
      </c>
      <c r="C84" s="37">
        <f>IF(A84="","",I83)</f>
        <v/>
      </c>
      <c r="D84" s="37">
        <f>IF(C84="","",MIN('Darlehensdaten'!$E$4,C84+E84))</f>
        <v/>
      </c>
      <c r="E84" s="37">
        <f>IF(C84="","",C84*'Darlehensdaten'!$B$10/12)</f>
        <v/>
      </c>
      <c r="F84" s="37">
        <f>IF(C84="","",MAX(0,D84-E84))</f>
        <v/>
      </c>
      <c r="G84" s="37">
        <f>IF(C84="","",IF(MOD(A84,12)=0,MIN(MAX(0,C84-F84),'Darlehensdaten'!$B$6*'Darlehensdaten'!$B$12),0))</f>
        <v/>
      </c>
      <c r="H84" s="37">
        <f>IF(C84="","",F84+G84)</f>
        <v/>
      </c>
      <c r="I84" s="37">
        <f>IF(C84="","",MAX(0,C84-H84))</f>
        <v/>
      </c>
      <c r="J84" s="19">
        <f>IF(C84="","",IFERROR(E84/D84,0))</f>
        <v/>
      </c>
      <c r="K84" s="19">
        <f>IF(C84="","",IFERROR(F84/D84,0))</f>
        <v/>
      </c>
      <c r="L84" s="16">
        <f>IF(A84="","",IF(I84&lt;=0,"Vollständig getilgt",IF(I84&lt;'Darlehensdaten'!$B$6*0.5,"Restschuld unter 50 %","Aktiv")))</f>
        <v/>
      </c>
    </row>
    <row r="85">
      <c r="A85" s="12">
        <f>IF(AND(A84&lt;&gt;"",A84&lt;'Darlehensdaten'!$B$8*12),A84+1,"")</f>
        <v/>
      </c>
      <c r="B85" s="34">
        <f>IF(A85="","",EDATE(B84,1))</f>
        <v/>
      </c>
      <c r="C85" s="35">
        <f>IF(A85="","",I84)</f>
        <v/>
      </c>
      <c r="D85" s="35">
        <f>IF(C85="","",MIN('Darlehensdaten'!$E$4,C85+E85))</f>
        <v/>
      </c>
      <c r="E85" s="35">
        <f>IF(C85="","",C85*'Darlehensdaten'!$B$10/12)</f>
        <v/>
      </c>
      <c r="F85" s="35">
        <f>IF(C85="","",MAX(0,D85-E85))</f>
        <v/>
      </c>
      <c r="G85" s="35">
        <f>IF(C85="","",IF(MOD(A85,12)=0,MIN(MAX(0,C85-F85),'Darlehensdaten'!$B$6*'Darlehensdaten'!$B$12),0))</f>
        <v/>
      </c>
      <c r="H85" s="35">
        <f>IF(C85="","",F85+G85)</f>
        <v/>
      </c>
      <c r="I85" s="35">
        <f>IF(C85="","",MAX(0,C85-H85))</f>
        <v/>
      </c>
      <c r="J85" s="15">
        <f>IF(C85="","",IFERROR(E85/D85,0))</f>
        <v/>
      </c>
      <c r="K85" s="15">
        <f>IF(C85="","",IFERROR(F85/D85,0))</f>
        <v/>
      </c>
      <c r="L85" s="12">
        <f>IF(A85="","",IF(I85&lt;=0,"Vollständig getilgt",IF(I85&lt;'Darlehensdaten'!$B$6*0.5,"Restschuld unter 50 %","Aktiv")))</f>
        <v/>
      </c>
    </row>
    <row r="86">
      <c r="A86" s="16">
        <f>IF(AND(A85&lt;&gt;"",A85&lt;'Darlehensdaten'!$B$8*12),A85+1,"")</f>
        <v/>
      </c>
      <c r="B86" s="36">
        <f>IF(A86="","",EDATE(B85,1))</f>
        <v/>
      </c>
      <c r="C86" s="37">
        <f>IF(A86="","",I85)</f>
        <v/>
      </c>
      <c r="D86" s="37">
        <f>IF(C86="","",MIN('Darlehensdaten'!$E$4,C86+E86))</f>
        <v/>
      </c>
      <c r="E86" s="37">
        <f>IF(C86="","",C86*'Darlehensdaten'!$B$10/12)</f>
        <v/>
      </c>
      <c r="F86" s="37">
        <f>IF(C86="","",MAX(0,D86-E86))</f>
        <v/>
      </c>
      <c r="G86" s="37">
        <f>IF(C86="","",IF(MOD(A86,12)=0,MIN(MAX(0,C86-F86),'Darlehensdaten'!$B$6*'Darlehensdaten'!$B$12),0))</f>
        <v/>
      </c>
      <c r="H86" s="37">
        <f>IF(C86="","",F86+G86)</f>
        <v/>
      </c>
      <c r="I86" s="37">
        <f>IF(C86="","",MAX(0,C86-H86))</f>
        <v/>
      </c>
      <c r="J86" s="19">
        <f>IF(C86="","",IFERROR(E86/D86,0))</f>
        <v/>
      </c>
      <c r="K86" s="19">
        <f>IF(C86="","",IFERROR(F86/D86,0))</f>
        <v/>
      </c>
      <c r="L86" s="16">
        <f>IF(A86="","",IF(I86&lt;=0,"Vollständig getilgt",IF(I86&lt;'Darlehensdaten'!$B$6*0.5,"Restschuld unter 50 %","Aktiv")))</f>
        <v/>
      </c>
    </row>
    <row r="87">
      <c r="A87" s="12">
        <f>IF(AND(A86&lt;&gt;"",A86&lt;'Darlehensdaten'!$B$8*12),A86+1,"")</f>
        <v/>
      </c>
      <c r="B87" s="34">
        <f>IF(A87="","",EDATE(B86,1))</f>
        <v/>
      </c>
      <c r="C87" s="35">
        <f>IF(A87="","",I86)</f>
        <v/>
      </c>
      <c r="D87" s="35">
        <f>IF(C87="","",MIN('Darlehensdaten'!$E$4,C87+E87))</f>
        <v/>
      </c>
      <c r="E87" s="35">
        <f>IF(C87="","",C87*'Darlehensdaten'!$B$10/12)</f>
        <v/>
      </c>
      <c r="F87" s="35">
        <f>IF(C87="","",MAX(0,D87-E87))</f>
        <v/>
      </c>
      <c r="G87" s="35">
        <f>IF(C87="","",IF(MOD(A87,12)=0,MIN(MAX(0,C87-F87),'Darlehensdaten'!$B$6*'Darlehensdaten'!$B$12),0))</f>
        <v/>
      </c>
      <c r="H87" s="35">
        <f>IF(C87="","",F87+G87)</f>
        <v/>
      </c>
      <c r="I87" s="35">
        <f>IF(C87="","",MAX(0,C87-H87))</f>
        <v/>
      </c>
      <c r="J87" s="15">
        <f>IF(C87="","",IFERROR(E87/D87,0))</f>
        <v/>
      </c>
      <c r="K87" s="15">
        <f>IF(C87="","",IFERROR(F87/D87,0))</f>
        <v/>
      </c>
      <c r="L87" s="12">
        <f>IF(A87="","",IF(I87&lt;=0,"Vollständig getilgt",IF(I87&lt;'Darlehensdaten'!$B$6*0.5,"Restschuld unter 50 %","Aktiv")))</f>
        <v/>
      </c>
    </row>
    <row r="88">
      <c r="A88" s="16">
        <f>IF(AND(A87&lt;&gt;"",A87&lt;'Darlehensdaten'!$B$8*12),A87+1,"")</f>
        <v/>
      </c>
      <c r="B88" s="36">
        <f>IF(A88="","",EDATE(B87,1))</f>
        <v/>
      </c>
      <c r="C88" s="37">
        <f>IF(A88="","",I87)</f>
        <v/>
      </c>
      <c r="D88" s="37">
        <f>IF(C88="","",MIN('Darlehensdaten'!$E$4,C88+E88))</f>
        <v/>
      </c>
      <c r="E88" s="37">
        <f>IF(C88="","",C88*'Darlehensdaten'!$B$10/12)</f>
        <v/>
      </c>
      <c r="F88" s="37">
        <f>IF(C88="","",MAX(0,D88-E88))</f>
        <v/>
      </c>
      <c r="G88" s="37">
        <f>IF(C88="","",IF(MOD(A88,12)=0,MIN(MAX(0,C88-F88),'Darlehensdaten'!$B$6*'Darlehensdaten'!$B$12),0))</f>
        <v/>
      </c>
      <c r="H88" s="37">
        <f>IF(C88="","",F88+G88)</f>
        <v/>
      </c>
      <c r="I88" s="37">
        <f>IF(C88="","",MAX(0,C88-H88))</f>
        <v/>
      </c>
      <c r="J88" s="19">
        <f>IF(C88="","",IFERROR(E88/D88,0))</f>
        <v/>
      </c>
      <c r="K88" s="19">
        <f>IF(C88="","",IFERROR(F88/D88,0))</f>
        <v/>
      </c>
      <c r="L88" s="16">
        <f>IF(A88="","",IF(I88&lt;=0,"Vollständig getilgt",IF(I88&lt;'Darlehensdaten'!$B$6*0.5,"Restschuld unter 50 %","Aktiv")))</f>
        <v/>
      </c>
    </row>
    <row r="89">
      <c r="A89" s="12">
        <f>IF(AND(A88&lt;&gt;"",A88&lt;'Darlehensdaten'!$B$8*12),A88+1,"")</f>
        <v/>
      </c>
      <c r="B89" s="34">
        <f>IF(A89="","",EDATE(B88,1))</f>
        <v/>
      </c>
      <c r="C89" s="35">
        <f>IF(A89="","",I88)</f>
        <v/>
      </c>
      <c r="D89" s="35">
        <f>IF(C89="","",MIN('Darlehensdaten'!$E$4,C89+E89))</f>
        <v/>
      </c>
      <c r="E89" s="35">
        <f>IF(C89="","",C89*'Darlehensdaten'!$B$10/12)</f>
        <v/>
      </c>
      <c r="F89" s="35">
        <f>IF(C89="","",MAX(0,D89-E89))</f>
        <v/>
      </c>
      <c r="G89" s="35">
        <f>IF(C89="","",IF(MOD(A89,12)=0,MIN(MAX(0,C89-F89),'Darlehensdaten'!$B$6*'Darlehensdaten'!$B$12),0))</f>
        <v/>
      </c>
      <c r="H89" s="35">
        <f>IF(C89="","",F89+G89)</f>
        <v/>
      </c>
      <c r="I89" s="35">
        <f>IF(C89="","",MAX(0,C89-H89))</f>
        <v/>
      </c>
      <c r="J89" s="15">
        <f>IF(C89="","",IFERROR(E89/D89,0))</f>
        <v/>
      </c>
      <c r="K89" s="15">
        <f>IF(C89="","",IFERROR(F89/D89,0))</f>
        <v/>
      </c>
      <c r="L89" s="12">
        <f>IF(A89="","",IF(I89&lt;=0,"Vollständig getilgt",IF(I89&lt;'Darlehensdaten'!$B$6*0.5,"Restschuld unter 50 %","Aktiv")))</f>
        <v/>
      </c>
    </row>
    <row r="90">
      <c r="A90" s="16">
        <f>IF(AND(A89&lt;&gt;"",A89&lt;'Darlehensdaten'!$B$8*12),A89+1,"")</f>
        <v/>
      </c>
      <c r="B90" s="36">
        <f>IF(A90="","",EDATE(B89,1))</f>
        <v/>
      </c>
      <c r="C90" s="37">
        <f>IF(A90="","",I89)</f>
        <v/>
      </c>
      <c r="D90" s="37">
        <f>IF(C90="","",MIN('Darlehensdaten'!$E$4,C90+E90))</f>
        <v/>
      </c>
      <c r="E90" s="37">
        <f>IF(C90="","",C90*'Darlehensdaten'!$B$10/12)</f>
        <v/>
      </c>
      <c r="F90" s="37">
        <f>IF(C90="","",MAX(0,D90-E90))</f>
        <v/>
      </c>
      <c r="G90" s="37">
        <f>IF(C90="","",IF(MOD(A90,12)=0,MIN(MAX(0,C90-F90),'Darlehensdaten'!$B$6*'Darlehensdaten'!$B$12),0))</f>
        <v/>
      </c>
      <c r="H90" s="37">
        <f>IF(C90="","",F90+G90)</f>
        <v/>
      </c>
      <c r="I90" s="37">
        <f>IF(C90="","",MAX(0,C90-H90))</f>
        <v/>
      </c>
      <c r="J90" s="19">
        <f>IF(C90="","",IFERROR(E90/D90,0))</f>
        <v/>
      </c>
      <c r="K90" s="19">
        <f>IF(C90="","",IFERROR(F90/D90,0))</f>
        <v/>
      </c>
      <c r="L90" s="16">
        <f>IF(A90="","",IF(I90&lt;=0,"Vollständig getilgt",IF(I90&lt;'Darlehensdaten'!$B$6*0.5,"Restschuld unter 50 %","Aktiv")))</f>
        <v/>
      </c>
    </row>
    <row r="91">
      <c r="A91" s="12">
        <f>IF(AND(A90&lt;&gt;"",A90&lt;'Darlehensdaten'!$B$8*12),A90+1,"")</f>
        <v/>
      </c>
      <c r="B91" s="34">
        <f>IF(A91="","",EDATE(B90,1))</f>
        <v/>
      </c>
      <c r="C91" s="35">
        <f>IF(A91="","",I90)</f>
        <v/>
      </c>
      <c r="D91" s="35">
        <f>IF(C91="","",MIN('Darlehensdaten'!$E$4,C91+E91))</f>
        <v/>
      </c>
      <c r="E91" s="35">
        <f>IF(C91="","",C91*'Darlehensdaten'!$B$10/12)</f>
        <v/>
      </c>
      <c r="F91" s="35">
        <f>IF(C91="","",MAX(0,D91-E91))</f>
        <v/>
      </c>
      <c r="G91" s="35">
        <f>IF(C91="","",IF(MOD(A91,12)=0,MIN(MAX(0,C91-F91),'Darlehensdaten'!$B$6*'Darlehensdaten'!$B$12),0))</f>
        <v/>
      </c>
      <c r="H91" s="35">
        <f>IF(C91="","",F91+G91)</f>
        <v/>
      </c>
      <c r="I91" s="35">
        <f>IF(C91="","",MAX(0,C91-H91))</f>
        <v/>
      </c>
      <c r="J91" s="15">
        <f>IF(C91="","",IFERROR(E91/D91,0))</f>
        <v/>
      </c>
      <c r="K91" s="15">
        <f>IF(C91="","",IFERROR(F91/D91,0))</f>
        <v/>
      </c>
      <c r="L91" s="12">
        <f>IF(A91="","",IF(I91&lt;=0,"Vollständig getilgt",IF(I91&lt;'Darlehensdaten'!$B$6*0.5,"Restschuld unter 50 %","Aktiv")))</f>
        <v/>
      </c>
    </row>
    <row r="92">
      <c r="A92" s="16">
        <f>IF(AND(A91&lt;&gt;"",A91&lt;'Darlehensdaten'!$B$8*12),A91+1,"")</f>
        <v/>
      </c>
      <c r="B92" s="36">
        <f>IF(A92="","",EDATE(B91,1))</f>
        <v/>
      </c>
      <c r="C92" s="37">
        <f>IF(A92="","",I91)</f>
        <v/>
      </c>
      <c r="D92" s="37">
        <f>IF(C92="","",MIN('Darlehensdaten'!$E$4,C92+E92))</f>
        <v/>
      </c>
      <c r="E92" s="37">
        <f>IF(C92="","",C92*'Darlehensdaten'!$B$10/12)</f>
        <v/>
      </c>
      <c r="F92" s="37">
        <f>IF(C92="","",MAX(0,D92-E92))</f>
        <v/>
      </c>
      <c r="G92" s="37">
        <f>IF(C92="","",IF(MOD(A92,12)=0,MIN(MAX(0,C92-F92),'Darlehensdaten'!$B$6*'Darlehensdaten'!$B$12),0))</f>
        <v/>
      </c>
      <c r="H92" s="37">
        <f>IF(C92="","",F92+G92)</f>
        <v/>
      </c>
      <c r="I92" s="37">
        <f>IF(C92="","",MAX(0,C92-H92))</f>
        <v/>
      </c>
      <c r="J92" s="19">
        <f>IF(C92="","",IFERROR(E92/D92,0))</f>
        <v/>
      </c>
      <c r="K92" s="19">
        <f>IF(C92="","",IFERROR(F92/D92,0))</f>
        <v/>
      </c>
      <c r="L92" s="16">
        <f>IF(A92="","",IF(I92&lt;=0,"Vollständig getilgt",IF(I92&lt;'Darlehensdaten'!$B$6*0.5,"Restschuld unter 50 %","Aktiv")))</f>
        <v/>
      </c>
    </row>
    <row r="93">
      <c r="A93" s="12">
        <f>IF(AND(A92&lt;&gt;"",A92&lt;'Darlehensdaten'!$B$8*12),A92+1,"")</f>
        <v/>
      </c>
      <c r="B93" s="34">
        <f>IF(A93="","",EDATE(B92,1))</f>
        <v/>
      </c>
      <c r="C93" s="35">
        <f>IF(A93="","",I92)</f>
        <v/>
      </c>
      <c r="D93" s="35">
        <f>IF(C93="","",MIN('Darlehensdaten'!$E$4,C93+E93))</f>
        <v/>
      </c>
      <c r="E93" s="35">
        <f>IF(C93="","",C93*'Darlehensdaten'!$B$10/12)</f>
        <v/>
      </c>
      <c r="F93" s="35">
        <f>IF(C93="","",MAX(0,D93-E93))</f>
        <v/>
      </c>
      <c r="G93" s="35">
        <f>IF(C93="","",IF(MOD(A93,12)=0,MIN(MAX(0,C93-F93),'Darlehensdaten'!$B$6*'Darlehensdaten'!$B$12),0))</f>
        <v/>
      </c>
      <c r="H93" s="35">
        <f>IF(C93="","",F93+G93)</f>
        <v/>
      </c>
      <c r="I93" s="35">
        <f>IF(C93="","",MAX(0,C93-H93))</f>
        <v/>
      </c>
      <c r="J93" s="15">
        <f>IF(C93="","",IFERROR(E93/D93,0))</f>
        <v/>
      </c>
      <c r="K93" s="15">
        <f>IF(C93="","",IFERROR(F93/D93,0))</f>
        <v/>
      </c>
      <c r="L93" s="12">
        <f>IF(A93="","",IF(I93&lt;=0,"Vollständig getilgt",IF(I93&lt;'Darlehensdaten'!$B$6*0.5,"Restschuld unter 50 %","Aktiv")))</f>
        <v/>
      </c>
    </row>
    <row r="94">
      <c r="A94" s="16">
        <f>IF(AND(A93&lt;&gt;"",A93&lt;'Darlehensdaten'!$B$8*12),A93+1,"")</f>
        <v/>
      </c>
      <c r="B94" s="36">
        <f>IF(A94="","",EDATE(B93,1))</f>
        <v/>
      </c>
      <c r="C94" s="37">
        <f>IF(A94="","",I93)</f>
        <v/>
      </c>
      <c r="D94" s="37">
        <f>IF(C94="","",MIN('Darlehensdaten'!$E$4,C94+E94))</f>
        <v/>
      </c>
      <c r="E94" s="37">
        <f>IF(C94="","",C94*'Darlehensdaten'!$B$10/12)</f>
        <v/>
      </c>
      <c r="F94" s="37">
        <f>IF(C94="","",MAX(0,D94-E94))</f>
        <v/>
      </c>
      <c r="G94" s="37">
        <f>IF(C94="","",IF(MOD(A94,12)=0,MIN(MAX(0,C94-F94),'Darlehensdaten'!$B$6*'Darlehensdaten'!$B$12),0))</f>
        <v/>
      </c>
      <c r="H94" s="37">
        <f>IF(C94="","",F94+G94)</f>
        <v/>
      </c>
      <c r="I94" s="37">
        <f>IF(C94="","",MAX(0,C94-H94))</f>
        <v/>
      </c>
      <c r="J94" s="19">
        <f>IF(C94="","",IFERROR(E94/D94,0))</f>
        <v/>
      </c>
      <c r="K94" s="19">
        <f>IF(C94="","",IFERROR(F94/D94,0))</f>
        <v/>
      </c>
      <c r="L94" s="16">
        <f>IF(A94="","",IF(I94&lt;=0,"Vollständig getilgt",IF(I94&lt;'Darlehensdaten'!$B$6*0.5,"Restschuld unter 50 %","Aktiv")))</f>
        <v/>
      </c>
    </row>
    <row r="95">
      <c r="A95" s="12">
        <f>IF(AND(A94&lt;&gt;"",A94&lt;'Darlehensdaten'!$B$8*12),A94+1,"")</f>
        <v/>
      </c>
      <c r="B95" s="34">
        <f>IF(A95="","",EDATE(B94,1))</f>
        <v/>
      </c>
      <c r="C95" s="35">
        <f>IF(A95="","",I94)</f>
        <v/>
      </c>
      <c r="D95" s="35">
        <f>IF(C95="","",MIN('Darlehensdaten'!$E$4,C95+E95))</f>
        <v/>
      </c>
      <c r="E95" s="35">
        <f>IF(C95="","",C95*'Darlehensdaten'!$B$10/12)</f>
        <v/>
      </c>
      <c r="F95" s="35">
        <f>IF(C95="","",MAX(0,D95-E95))</f>
        <v/>
      </c>
      <c r="G95" s="35">
        <f>IF(C95="","",IF(MOD(A95,12)=0,MIN(MAX(0,C95-F95),'Darlehensdaten'!$B$6*'Darlehensdaten'!$B$12),0))</f>
        <v/>
      </c>
      <c r="H95" s="35">
        <f>IF(C95="","",F95+G95)</f>
        <v/>
      </c>
      <c r="I95" s="35">
        <f>IF(C95="","",MAX(0,C95-H95))</f>
        <v/>
      </c>
      <c r="J95" s="15">
        <f>IF(C95="","",IFERROR(E95/D95,0))</f>
        <v/>
      </c>
      <c r="K95" s="15">
        <f>IF(C95="","",IFERROR(F95/D95,0))</f>
        <v/>
      </c>
      <c r="L95" s="12">
        <f>IF(A95="","",IF(I95&lt;=0,"Vollständig getilgt",IF(I95&lt;'Darlehensdaten'!$B$6*0.5,"Restschuld unter 50 %","Aktiv")))</f>
        <v/>
      </c>
    </row>
    <row r="96">
      <c r="A96" s="16">
        <f>IF(AND(A95&lt;&gt;"",A95&lt;'Darlehensdaten'!$B$8*12),A95+1,"")</f>
        <v/>
      </c>
      <c r="B96" s="36">
        <f>IF(A96="","",EDATE(B95,1))</f>
        <v/>
      </c>
      <c r="C96" s="37">
        <f>IF(A96="","",I95)</f>
        <v/>
      </c>
      <c r="D96" s="37">
        <f>IF(C96="","",MIN('Darlehensdaten'!$E$4,C96+E96))</f>
        <v/>
      </c>
      <c r="E96" s="37">
        <f>IF(C96="","",C96*'Darlehensdaten'!$B$10/12)</f>
        <v/>
      </c>
      <c r="F96" s="37">
        <f>IF(C96="","",MAX(0,D96-E96))</f>
        <v/>
      </c>
      <c r="G96" s="37">
        <f>IF(C96="","",IF(MOD(A96,12)=0,MIN(MAX(0,C96-F96),'Darlehensdaten'!$B$6*'Darlehensdaten'!$B$12),0))</f>
        <v/>
      </c>
      <c r="H96" s="37">
        <f>IF(C96="","",F96+G96)</f>
        <v/>
      </c>
      <c r="I96" s="37">
        <f>IF(C96="","",MAX(0,C96-H96))</f>
        <v/>
      </c>
      <c r="J96" s="19">
        <f>IF(C96="","",IFERROR(E96/D96,0))</f>
        <v/>
      </c>
      <c r="K96" s="19">
        <f>IF(C96="","",IFERROR(F96/D96,0))</f>
        <v/>
      </c>
      <c r="L96" s="16">
        <f>IF(A96="","",IF(I96&lt;=0,"Vollständig getilgt",IF(I96&lt;'Darlehensdaten'!$B$6*0.5,"Restschuld unter 50 %","Aktiv")))</f>
        <v/>
      </c>
    </row>
    <row r="97">
      <c r="A97" s="12">
        <f>IF(AND(A96&lt;&gt;"",A96&lt;'Darlehensdaten'!$B$8*12),A96+1,"")</f>
        <v/>
      </c>
      <c r="B97" s="34">
        <f>IF(A97="","",EDATE(B96,1))</f>
        <v/>
      </c>
      <c r="C97" s="35">
        <f>IF(A97="","",I96)</f>
        <v/>
      </c>
      <c r="D97" s="35">
        <f>IF(C97="","",MIN('Darlehensdaten'!$E$4,C97+E97))</f>
        <v/>
      </c>
      <c r="E97" s="35">
        <f>IF(C97="","",C97*'Darlehensdaten'!$B$10/12)</f>
        <v/>
      </c>
      <c r="F97" s="35">
        <f>IF(C97="","",MAX(0,D97-E97))</f>
        <v/>
      </c>
      <c r="G97" s="35">
        <f>IF(C97="","",IF(MOD(A97,12)=0,MIN(MAX(0,C97-F97),'Darlehensdaten'!$B$6*'Darlehensdaten'!$B$12),0))</f>
        <v/>
      </c>
      <c r="H97" s="35">
        <f>IF(C97="","",F97+G97)</f>
        <v/>
      </c>
      <c r="I97" s="35">
        <f>IF(C97="","",MAX(0,C97-H97))</f>
        <v/>
      </c>
      <c r="J97" s="15">
        <f>IF(C97="","",IFERROR(E97/D97,0))</f>
        <v/>
      </c>
      <c r="K97" s="15">
        <f>IF(C97="","",IFERROR(F97/D97,0))</f>
        <v/>
      </c>
      <c r="L97" s="12">
        <f>IF(A97="","",IF(I97&lt;=0,"Vollständig getilgt",IF(I97&lt;'Darlehensdaten'!$B$6*0.5,"Restschuld unter 50 %","Aktiv")))</f>
        <v/>
      </c>
    </row>
    <row r="98">
      <c r="A98" s="16">
        <f>IF(AND(A97&lt;&gt;"",A97&lt;'Darlehensdaten'!$B$8*12),A97+1,"")</f>
        <v/>
      </c>
      <c r="B98" s="36">
        <f>IF(A98="","",EDATE(B97,1))</f>
        <v/>
      </c>
      <c r="C98" s="37">
        <f>IF(A98="","",I97)</f>
        <v/>
      </c>
      <c r="D98" s="37">
        <f>IF(C98="","",MIN('Darlehensdaten'!$E$4,C98+E98))</f>
        <v/>
      </c>
      <c r="E98" s="37">
        <f>IF(C98="","",C98*'Darlehensdaten'!$B$10/12)</f>
        <v/>
      </c>
      <c r="F98" s="37">
        <f>IF(C98="","",MAX(0,D98-E98))</f>
        <v/>
      </c>
      <c r="G98" s="37">
        <f>IF(C98="","",IF(MOD(A98,12)=0,MIN(MAX(0,C98-F98),'Darlehensdaten'!$B$6*'Darlehensdaten'!$B$12),0))</f>
        <v/>
      </c>
      <c r="H98" s="37">
        <f>IF(C98="","",F98+G98)</f>
        <v/>
      </c>
      <c r="I98" s="37">
        <f>IF(C98="","",MAX(0,C98-H98))</f>
        <v/>
      </c>
      <c r="J98" s="19">
        <f>IF(C98="","",IFERROR(E98/D98,0))</f>
        <v/>
      </c>
      <c r="K98" s="19">
        <f>IF(C98="","",IFERROR(F98/D98,0))</f>
        <v/>
      </c>
      <c r="L98" s="16">
        <f>IF(A98="","",IF(I98&lt;=0,"Vollständig getilgt",IF(I98&lt;'Darlehensdaten'!$B$6*0.5,"Restschuld unter 50 %","Aktiv")))</f>
        <v/>
      </c>
    </row>
    <row r="99">
      <c r="A99" s="12">
        <f>IF(AND(A98&lt;&gt;"",A98&lt;'Darlehensdaten'!$B$8*12),A98+1,"")</f>
        <v/>
      </c>
      <c r="B99" s="34">
        <f>IF(A99="","",EDATE(B98,1))</f>
        <v/>
      </c>
      <c r="C99" s="35">
        <f>IF(A99="","",I98)</f>
        <v/>
      </c>
      <c r="D99" s="35">
        <f>IF(C99="","",MIN('Darlehensdaten'!$E$4,C99+E99))</f>
        <v/>
      </c>
      <c r="E99" s="35">
        <f>IF(C99="","",C99*'Darlehensdaten'!$B$10/12)</f>
        <v/>
      </c>
      <c r="F99" s="35">
        <f>IF(C99="","",MAX(0,D99-E99))</f>
        <v/>
      </c>
      <c r="G99" s="35">
        <f>IF(C99="","",IF(MOD(A99,12)=0,MIN(MAX(0,C99-F99),'Darlehensdaten'!$B$6*'Darlehensdaten'!$B$12),0))</f>
        <v/>
      </c>
      <c r="H99" s="35">
        <f>IF(C99="","",F99+G99)</f>
        <v/>
      </c>
      <c r="I99" s="35">
        <f>IF(C99="","",MAX(0,C99-H99))</f>
        <v/>
      </c>
      <c r="J99" s="15">
        <f>IF(C99="","",IFERROR(E99/D99,0))</f>
        <v/>
      </c>
      <c r="K99" s="15">
        <f>IF(C99="","",IFERROR(F99/D99,0))</f>
        <v/>
      </c>
      <c r="L99" s="12">
        <f>IF(A99="","",IF(I99&lt;=0,"Vollständig getilgt",IF(I99&lt;'Darlehensdaten'!$B$6*0.5,"Restschuld unter 50 %","Aktiv")))</f>
        <v/>
      </c>
    </row>
    <row r="100">
      <c r="A100" s="16">
        <f>IF(AND(A99&lt;&gt;"",A99&lt;'Darlehensdaten'!$B$8*12),A99+1,"")</f>
        <v/>
      </c>
      <c r="B100" s="36">
        <f>IF(A100="","",EDATE(B99,1))</f>
        <v/>
      </c>
      <c r="C100" s="37">
        <f>IF(A100="","",I99)</f>
        <v/>
      </c>
      <c r="D100" s="37">
        <f>IF(C100="","",MIN('Darlehensdaten'!$E$4,C100+E100))</f>
        <v/>
      </c>
      <c r="E100" s="37">
        <f>IF(C100="","",C100*'Darlehensdaten'!$B$10/12)</f>
        <v/>
      </c>
      <c r="F100" s="37">
        <f>IF(C100="","",MAX(0,D100-E100))</f>
        <v/>
      </c>
      <c r="G100" s="37">
        <f>IF(C100="","",IF(MOD(A100,12)=0,MIN(MAX(0,C100-F100),'Darlehensdaten'!$B$6*'Darlehensdaten'!$B$12),0))</f>
        <v/>
      </c>
      <c r="H100" s="37">
        <f>IF(C100="","",F100+G100)</f>
        <v/>
      </c>
      <c r="I100" s="37">
        <f>IF(C100="","",MAX(0,C100-H100))</f>
        <v/>
      </c>
      <c r="J100" s="19">
        <f>IF(C100="","",IFERROR(E100/D100,0))</f>
        <v/>
      </c>
      <c r="K100" s="19">
        <f>IF(C100="","",IFERROR(F100/D100,0))</f>
        <v/>
      </c>
      <c r="L100" s="16">
        <f>IF(A100="","",IF(I100&lt;=0,"Vollständig getilgt",IF(I100&lt;'Darlehensdaten'!$B$6*0.5,"Restschuld unter 50 %","Aktiv")))</f>
        <v/>
      </c>
    </row>
    <row r="101">
      <c r="A101" s="12">
        <f>IF(AND(A100&lt;&gt;"",A100&lt;'Darlehensdaten'!$B$8*12),A100+1,"")</f>
        <v/>
      </c>
      <c r="B101" s="34">
        <f>IF(A101="","",EDATE(B100,1))</f>
        <v/>
      </c>
      <c r="C101" s="35">
        <f>IF(A101="","",I100)</f>
        <v/>
      </c>
      <c r="D101" s="35">
        <f>IF(C101="","",MIN('Darlehensdaten'!$E$4,C101+E101))</f>
        <v/>
      </c>
      <c r="E101" s="35">
        <f>IF(C101="","",C101*'Darlehensdaten'!$B$10/12)</f>
        <v/>
      </c>
      <c r="F101" s="35">
        <f>IF(C101="","",MAX(0,D101-E101))</f>
        <v/>
      </c>
      <c r="G101" s="35">
        <f>IF(C101="","",IF(MOD(A101,12)=0,MIN(MAX(0,C101-F101),'Darlehensdaten'!$B$6*'Darlehensdaten'!$B$12),0))</f>
        <v/>
      </c>
      <c r="H101" s="35">
        <f>IF(C101="","",F101+G101)</f>
        <v/>
      </c>
      <c r="I101" s="35">
        <f>IF(C101="","",MAX(0,C101-H101))</f>
        <v/>
      </c>
      <c r="J101" s="15">
        <f>IF(C101="","",IFERROR(E101/D101,0))</f>
        <v/>
      </c>
      <c r="K101" s="15">
        <f>IF(C101="","",IFERROR(F101/D101,0))</f>
        <v/>
      </c>
      <c r="L101" s="12">
        <f>IF(A101="","",IF(I101&lt;=0,"Vollständig getilgt",IF(I101&lt;'Darlehensdaten'!$B$6*0.5,"Restschuld unter 50 %","Aktiv")))</f>
        <v/>
      </c>
    </row>
    <row r="102">
      <c r="A102" s="16">
        <f>IF(AND(A101&lt;&gt;"",A101&lt;'Darlehensdaten'!$B$8*12),A101+1,"")</f>
        <v/>
      </c>
      <c r="B102" s="36">
        <f>IF(A102="","",EDATE(B101,1))</f>
        <v/>
      </c>
      <c r="C102" s="37">
        <f>IF(A102="","",I101)</f>
        <v/>
      </c>
      <c r="D102" s="37">
        <f>IF(C102="","",MIN('Darlehensdaten'!$E$4,C102+E102))</f>
        <v/>
      </c>
      <c r="E102" s="37">
        <f>IF(C102="","",C102*'Darlehensdaten'!$B$10/12)</f>
        <v/>
      </c>
      <c r="F102" s="37">
        <f>IF(C102="","",MAX(0,D102-E102))</f>
        <v/>
      </c>
      <c r="G102" s="37">
        <f>IF(C102="","",IF(MOD(A102,12)=0,MIN(MAX(0,C102-F102),'Darlehensdaten'!$B$6*'Darlehensdaten'!$B$12),0))</f>
        <v/>
      </c>
      <c r="H102" s="37">
        <f>IF(C102="","",F102+G102)</f>
        <v/>
      </c>
      <c r="I102" s="37">
        <f>IF(C102="","",MAX(0,C102-H102))</f>
        <v/>
      </c>
      <c r="J102" s="19">
        <f>IF(C102="","",IFERROR(E102/D102,0))</f>
        <v/>
      </c>
      <c r="K102" s="19">
        <f>IF(C102="","",IFERROR(F102/D102,0))</f>
        <v/>
      </c>
      <c r="L102" s="16">
        <f>IF(A102="","",IF(I102&lt;=0,"Vollständig getilgt",IF(I102&lt;'Darlehensdaten'!$B$6*0.5,"Restschuld unter 50 %","Aktiv")))</f>
        <v/>
      </c>
    </row>
    <row r="103">
      <c r="A103" s="12">
        <f>IF(AND(A102&lt;&gt;"",A102&lt;'Darlehensdaten'!$B$8*12),A102+1,"")</f>
        <v/>
      </c>
      <c r="B103" s="34">
        <f>IF(A103="","",EDATE(B102,1))</f>
        <v/>
      </c>
      <c r="C103" s="35">
        <f>IF(A103="","",I102)</f>
        <v/>
      </c>
      <c r="D103" s="35">
        <f>IF(C103="","",MIN('Darlehensdaten'!$E$4,C103+E103))</f>
        <v/>
      </c>
      <c r="E103" s="35">
        <f>IF(C103="","",C103*'Darlehensdaten'!$B$10/12)</f>
        <v/>
      </c>
      <c r="F103" s="35">
        <f>IF(C103="","",MAX(0,D103-E103))</f>
        <v/>
      </c>
      <c r="G103" s="35">
        <f>IF(C103="","",IF(MOD(A103,12)=0,MIN(MAX(0,C103-F103),'Darlehensdaten'!$B$6*'Darlehensdaten'!$B$12),0))</f>
        <v/>
      </c>
      <c r="H103" s="35">
        <f>IF(C103="","",F103+G103)</f>
        <v/>
      </c>
      <c r="I103" s="35">
        <f>IF(C103="","",MAX(0,C103-H103))</f>
        <v/>
      </c>
      <c r="J103" s="15">
        <f>IF(C103="","",IFERROR(E103/D103,0))</f>
        <v/>
      </c>
      <c r="K103" s="15">
        <f>IF(C103="","",IFERROR(F103/D103,0))</f>
        <v/>
      </c>
      <c r="L103" s="12">
        <f>IF(A103="","",IF(I103&lt;=0,"Vollständig getilgt",IF(I103&lt;'Darlehensdaten'!$B$6*0.5,"Restschuld unter 50 %","Aktiv")))</f>
        <v/>
      </c>
    </row>
    <row r="104">
      <c r="A104" s="16">
        <f>IF(AND(A103&lt;&gt;"",A103&lt;'Darlehensdaten'!$B$8*12),A103+1,"")</f>
        <v/>
      </c>
      <c r="B104" s="36">
        <f>IF(A104="","",EDATE(B103,1))</f>
        <v/>
      </c>
      <c r="C104" s="37">
        <f>IF(A104="","",I103)</f>
        <v/>
      </c>
      <c r="D104" s="37">
        <f>IF(C104="","",MIN('Darlehensdaten'!$E$4,C104+E104))</f>
        <v/>
      </c>
      <c r="E104" s="37">
        <f>IF(C104="","",C104*'Darlehensdaten'!$B$10/12)</f>
        <v/>
      </c>
      <c r="F104" s="37">
        <f>IF(C104="","",MAX(0,D104-E104))</f>
        <v/>
      </c>
      <c r="G104" s="37">
        <f>IF(C104="","",IF(MOD(A104,12)=0,MIN(MAX(0,C104-F104),'Darlehensdaten'!$B$6*'Darlehensdaten'!$B$12),0))</f>
        <v/>
      </c>
      <c r="H104" s="37">
        <f>IF(C104="","",F104+G104)</f>
        <v/>
      </c>
      <c r="I104" s="37">
        <f>IF(C104="","",MAX(0,C104-H104))</f>
        <v/>
      </c>
      <c r="J104" s="19">
        <f>IF(C104="","",IFERROR(E104/D104,0))</f>
        <v/>
      </c>
      <c r="K104" s="19">
        <f>IF(C104="","",IFERROR(F104/D104,0))</f>
        <v/>
      </c>
      <c r="L104" s="16">
        <f>IF(A104="","",IF(I104&lt;=0,"Vollständig getilgt",IF(I104&lt;'Darlehensdaten'!$B$6*0.5,"Restschuld unter 50 %","Aktiv")))</f>
        <v/>
      </c>
    </row>
    <row r="105">
      <c r="A105" s="12">
        <f>IF(AND(A104&lt;&gt;"",A104&lt;'Darlehensdaten'!$B$8*12),A104+1,"")</f>
        <v/>
      </c>
      <c r="B105" s="34">
        <f>IF(A105="","",EDATE(B104,1))</f>
        <v/>
      </c>
      <c r="C105" s="35">
        <f>IF(A105="","",I104)</f>
        <v/>
      </c>
      <c r="D105" s="35">
        <f>IF(C105="","",MIN('Darlehensdaten'!$E$4,C105+E105))</f>
        <v/>
      </c>
      <c r="E105" s="35">
        <f>IF(C105="","",C105*'Darlehensdaten'!$B$10/12)</f>
        <v/>
      </c>
      <c r="F105" s="35">
        <f>IF(C105="","",MAX(0,D105-E105))</f>
        <v/>
      </c>
      <c r="G105" s="35">
        <f>IF(C105="","",IF(MOD(A105,12)=0,MIN(MAX(0,C105-F105),'Darlehensdaten'!$B$6*'Darlehensdaten'!$B$12),0))</f>
        <v/>
      </c>
      <c r="H105" s="35">
        <f>IF(C105="","",F105+G105)</f>
        <v/>
      </c>
      <c r="I105" s="35">
        <f>IF(C105="","",MAX(0,C105-H105))</f>
        <v/>
      </c>
      <c r="J105" s="15">
        <f>IF(C105="","",IFERROR(E105/D105,0))</f>
        <v/>
      </c>
      <c r="K105" s="15">
        <f>IF(C105="","",IFERROR(F105/D105,0))</f>
        <v/>
      </c>
      <c r="L105" s="12">
        <f>IF(A105="","",IF(I105&lt;=0,"Vollständig getilgt",IF(I105&lt;'Darlehensdaten'!$B$6*0.5,"Restschuld unter 50 %","Aktiv")))</f>
        <v/>
      </c>
    </row>
    <row r="106">
      <c r="A106" s="16">
        <f>IF(AND(A105&lt;&gt;"",A105&lt;'Darlehensdaten'!$B$8*12),A105+1,"")</f>
        <v/>
      </c>
      <c r="B106" s="36">
        <f>IF(A106="","",EDATE(B105,1))</f>
        <v/>
      </c>
      <c r="C106" s="37">
        <f>IF(A106="","",I105)</f>
        <v/>
      </c>
      <c r="D106" s="37">
        <f>IF(C106="","",MIN('Darlehensdaten'!$E$4,C106+E106))</f>
        <v/>
      </c>
      <c r="E106" s="37">
        <f>IF(C106="","",C106*'Darlehensdaten'!$B$10/12)</f>
        <v/>
      </c>
      <c r="F106" s="37">
        <f>IF(C106="","",MAX(0,D106-E106))</f>
        <v/>
      </c>
      <c r="G106" s="37">
        <f>IF(C106="","",IF(MOD(A106,12)=0,MIN(MAX(0,C106-F106),'Darlehensdaten'!$B$6*'Darlehensdaten'!$B$12),0))</f>
        <v/>
      </c>
      <c r="H106" s="37">
        <f>IF(C106="","",F106+G106)</f>
        <v/>
      </c>
      <c r="I106" s="37">
        <f>IF(C106="","",MAX(0,C106-H106))</f>
        <v/>
      </c>
      <c r="J106" s="19">
        <f>IF(C106="","",IFERROR(E106/D106,0))</f>
        <v/>
      </c>
      <c r="K106" s="19">
        <f>IF(C106="","",IFERROR(F106/D106,0))</f>
        <v/>
      </c>
      <c r="L106" s="16">
        <f>IF(A106="","",IF(I106&lt;=0,"Vollständig getilgt",IF(I106&lt;'Darlehensdaten'!$B$6*0.5,"Restschuld unter 50 %","Aktiv")))</f>
        <v/>
      </c>
    </row>
    <row r="107">
      <c r="A107" s="12">
        <f>IF(AND(A106&lt;&gt;"",A106&lt;'Darlehensdaten'!$B$8*12),A106+1,"")</f>
        <v/>
      </c>
      <c r="B107" s="34">
        <f>IF(A107="","",EDATE(B106,1))</f>
        <v/>
      </c>
      <c r="C107" s="35">
        <f>IF(A107="","",I106)</f>
        <v/>
      </c>
      <c r="D107" s="35">
        <f>IF(C107="","",MIN('Darlehensdaten'!$E$4,C107+E107))</f>
        <v/>
      </c>
      <c r="E107" s="35">
        <f>IF(C107="","",C107*'Darlehensdaten'!$B$10/12)</f>
        <v/>
      </c>
      <c r="F107" s="35">
        <f>IF(C107="","",MAX(0,D107-E107))</f>
        <v/>
      </c>
      <c r="G107" s="35">
        <f>IF(C107="","",IF(MOD(A107,12)=0,MIN(MAX(0,C107-F107),'Darlehensdaten'!$B$6*'Darlehensdaten'!$B$12),0))</f>
        <v/>
      </c>
      <c r="H107" s="35">
        <f>IF(C107="","",F107+G107)</f>
        <v/>
      </c>
      <c r="I107" s="35">
        <f>IF(C107="","",MAX(0,C107-H107))</f>
        <v/>
      </c>
      <c r="J107" s="15">
        <f>IF(C107="","",IFERROR(E107/D107,0))</f>
        <v/>
      </c>
      <c r="K107" s="15">
        <f>IF(C107="","",IFERROR(F107/D107,0))</f>
        <v/>
      </c>
      <c r="L107" s="12">
        <f>IF(A107="","",IF(I107&lt;=0,"Vollständig getilgt",IF(I107&lt;'Darlehensdaten'!$B$6*0.5,"Restschuld unter 50 %","Aktiv")))</f>
        <v/>
      </c>
    </row>
    <row r="108">
      <c r="A108" s="16">
        <f>IF(AND(A107&lt;&gt;"",A107&lt;'Darlehensdaten'!$B$8*12),A107+1,"")</f>
        <v/>
      </c>
      <c r="B108" s="36">
        <f>IF(A108="","",EDATE(B107,1))</f>
        <v/>
      </c>
      <c r="C108" s="37">
        <f>IF(A108="","",I107)</f>
        <v/>
      </c>
      <c r="D108" s="37">
        <f>IF(C108="","",MIN('Darlehensdaten'!$E$4,C108+E108))</f>
        <v/>
      </c>
      <c r="E108" s="37">
        <f>IF(C108="","",C108*'Darlehensdaten'!$B$10/12)</f>
        <v/>
      </c>
      <c r="F108" s="37">
        <f>IF(C108="","",MAX(0,D108-E108))</f>
        <v/>
      </c>
      <c r="G108" s="37">
        <f>IF(C108="","",IF(MOD(A108,12)=0,MIN(MAX(0,C108-F108),'Darlehensdaten'!$B$6*'Darlehensdaten'!$B$12),0))</f>
        <v/>
      </c>
      <c r="H108" s="37">
        <f>IF(C108="","",F108+G108)</f>
        <v/>
      </c>
      <c r="I108" s="37">
        <f>IF(C108="","",MAX(0,C108-H108))</f>
        <v/>
      </c>
      <c r="J108" s="19">
        <f>IF(C108="","",IFERROR(E108/D108,0))</f>
        <v/>
      </c>
      <c r="K108" s="19">
        <f>IF(C108="","",IFERROR(F108/D108,0))</f>
        <v/>
      </c>
      <c r="L108" s="16">
        <f>IF(A108="","",IF(I108&lt;=0,"Vollständig getilgt",IF(I108&lt;'Darlehensdaten'!$B$6*0.5,"Restschuld unter 50 %","Aktiv")))</f>
        <v/>
      </c>
    </row>
    <row r="109">
      <c r="A109" s="12">
        <f>IF(AND(A108&lt;&gt;"",A108&lt;'Darlehensdaten'!$B$8*12),A108+1,"")</f>
        <v/>
      </c>
      <c r="B109" s="34">
        <f>IF(A109="","",EDATE(B108,1))</f>
        <v/>
      </c>
      <c r="C109" s="35">
        <f>IF(A109="","",I108)</f>
        <v/>
      </c>
      <c r="D109" s="35">
        <f>IF(C109="","",MIN('Darlehensdaten'!$E$4,C109+E109))</f>
        <v/>
      </c>
      <c r="E109" s="35">
        <f>IF(C109="","",C109*'Darlehensdaten'!$B$10/12)</f>
        <v/>
      </c>
      <c r="F109" s="35">
        <f>IF(C109="","",MAX(0,D109-E109))</f>
        <v/>
      </c>
      <c r="G109" s="35">
        <f>IF(C109="","",IF(MOD(A109,12)=0,MIN(MAX(0,C109-F109),'Darlehensdaten'!$B$6*'Darlehensdaten'!$B$12),0))</f>
        <v/>
      </c>
      <c r="H109" s="35">
        <f>IF(C109="","",F109+G109)</f>
        <v/>
      </c>
      <c r="I109" s="35">
        <f>IF(C109="","",MAX(0,C109-H109))</f>
        <v/>
      </c>
      <c r="J109" s="15">
        <f>IF(C109="","",IFERROR(E109/D109,0))</f>
        <v/>
      </c>
      <c r="K109" s="15">
        <f>IF(C109="","",IFERROR(F109/D109,0))</f>
        <v/>
      </c>
      <c r="L109" s="12">
        <f>IF(A109="","",IF(I109&lt;=0,"Vollständig getilgt",IF(I109&lt;'Darlehensdaten'!$B$6*0.5,"Restschuld unter 50 %","Aktiv")))</f>
        <v/>
      </c>
    </row>
    <row r="110">
      <c r="A110" s="16">
        <f>IF(AND(A109&lt;&gt;"",A109&lt;'Darlehensdaten'!$B$8*12),A109+1,"")</f>
        <v/>
      </c>
      <c r="B110" s="36">
        <f>IF(A110="","",EDATE(B109,1))</f>
        <v/>
      </c>
      <c r="C110" s="37">
        <f>IF(A110="","",I109)</f>
        <v/>
      </c>
      <c r="D110" s="37">
        <f>IF(C110="","",MIN('Darlehensdaten'!$E$4,C110+E110))</f>
        <v/>
      </c>
      <c r="E110" s="37">
        <f>IF(C110="","",C110*'Darlehensdaten'!$B$10/12)</f>
        <v/>
      </c>
      <c r="F110" s="37">
        <f>IF(C110="","",MAX(0,D110-E110))</f>
        <v/>
      </c>
      <c r="G110" s="37">
        <f>IF(C110="","",IF(MOD(A110,12)=0,MIN(MAX(0,C110-F110),'Darlehensdaten'!$B$6*'Darlehensdaten'!$B$12),0))</f>
        <v/>
      </c>
      <c r="H110" s="37">
        <f>IF(C110="","",F110+G110)</f>
        <v/>
      </c>
      <c r="I110" s="37">
        <f>IF(C110="","",MAX(0,C110-H110))</f>
        <v/>
      </c>
      <c r="J110" s="19">
        <f>IF(C110="","",IFERROR(E110/D110,0))</f>
        <v/>
      </c>
      <c r="K110" s="19">
        <f>IF(C110="","",IFERROR(F110/D110,0))</f>
        <v/>
      </c>
      <c r="L110" s="16">
        <f>IF(A110="","",IF(I110&lt;=0,"Vollständig getilgt",IF(I110&lt;'Darlehensdaten'!$B$6*0.5,"Restschuld unter 50 %","Aktiv")))</f>
        <v/>
      </c>
    </row>
    <row r="111">
      <c r="A111" s="12">
        <f>IF(AND(A110&lt;&gt;"",A110&lt;'Darlehensdaten'!$B$8*12),A110+1,"")</f>
        <v/>
      </c>
      <c r="B111" s="34">
        <f>IF(A111="","",EDATE(B110,1))</f>
        <v/>
      </c>
      <c r="C111" s="35">
        <f>IF(A111="","",I110)</f>
        <v/>
      </c>
      <c r="D111" s="35">
        <f>IF(C111="","",MIN('Darlehensdaten'!$E$4,C111+E111))</f>
        <v/>
      </c>
      <c r="E111" s="35">
        <f>IF(C111="","",C111*'Darlehensdaten'!$B$10/12)</f>
        <v/>
      </c>
      <c r="F111" s="35">
        <f>IF(C111="","",MAX(0,D111-E111))</f>
        <v/>
      </c>
      <c r="G111" s="35">
        <f>IF(C111="","",IF(MOD(A111,12)=0,MIN(MAX(0,C111-F111),'Darlehensdaten'!$B$6*'Darlehensdaten'!$B$12),0))</f>
        <v/>
      </c>
      <c r="H111" s="35">
        <f>IF(C111="","",F111+G111)</f>
        <v/>
      </c>
      <c r="I111" s="35">
        <f>IF(C111="","",MAX(0,C111-H111))</f>
        <v/>
      </c>
      <c r="J111" s="15">
        <f>IF(C111="","",IFERROR(E111/D111,0))</f>
        <v/>
      </c>
      <c r="K111" s="15">
        <f>IF(C111="","",IFERROR(F111/D111,0))</f>
        <v/>
      </c>
      <c r="L111" s="12">
        <f>IF(A111="","",IF(I111&lt;=0,"Vollständig getilgt",IF(I111&lt;'Darlehensdaten'!$B$6*0.5,"Restschuld unter 50 %","Aktiv")))</f>
        <v/>
      </c>
    </row>
    <row r="112">
      <c r="A112" s="16">
        <f>IF(AND(A111&lt;&gt;"",A111&lt;'Darlehensdaten'!$B$8*12),A111+1,"")</f>
        <v/>
      </c>
      <c r="B112" s="36">
        <f>IF(A112="","",EDATE(B111,1))</f>
        <v/>
      </c>
      <c r="C112" s="37">
        <f>IF(A112="","",I111)</f>
        <v/>
      </c>
      <c r="D112" s="37">
        <f>IF(C112="","",MIN('Darlehensdaten'!$E$4,C112+E112))</f>
        <v/>
      </c>
      <c r="E112" s="37">
        <f>IF(C112="","",C112*'Darlehensdaten'!$B$10/12)</f>
        <v/>
      </c>
      <c r="F112" s="37">
        <f>IF(C112="","",MAX(0,D112-E112))</f>
        <v/>
      </c>
      <c r="G112" s="37">
        <f>IF(C112="","",IF(MOD(A112,12)=0,MIN(MAX(0,C112-F112),'Darlehensdaten'!$B$6*'Darlehensdaten'!$B$12),0))</f>
        <v/>
      </c>
      <c r="H112" s="37">
        <f>IF(C112="","",F112+G112)</f>
        <v/>
      </c>
      <c r="I112" s="37">
        <f>IF(C112="","",MAX(0,C112-H112))</f>
        <v/>
      </c>
      <c r="J112" s="19">
        <f>IF(C112="","",IFERROR(E112/D112,0))</f>
        <v/>
      </c>
      <c r="K112" s="19">
        <f>IF(C112="","",IFERROR(F112/D112,0))</f>
        <v/>
      </c>
      <c r="L112" s="16">
        <f>IF(A112="","",IF(I112&lt;=0,"Vollständig getilgt",IF(I112&lt;'Darlehensdaten'!$B$6*0.5,"Restschuld unter 50 %","Aktiv")))</f>
        <v/>
      </c>
    </row>
    <row r="113">
      <c r="A113" s="12">
        <f>IF(AND(A112&lt;&gt;"",A112&lt;'Darlehensdaten'!$B$8*12),A112+1,"")</f>
        <v/>
      </c>
      <c r="B113" s="34">
        <f>IF(A113="","",EDATE(B112,1))</f>
        <v/>
      </c>
      <c r="C113" s="35">
        <f>IF(A113="","",I112)</f>
        <v/>
      </c>
      <c r="D113" s="35">
        <f>IF(C113="","",MIN('Darlehensdaten'!$E$4,C113+E113))</f>
        <v/>
      </c>
      <c r="E113" s="35">
        <f>IF(C113="","",C113*'Darlehensdaten'!$B$10/12)</f>
        <v/>
      </c>
      <c r="F113" s="35">
        <f>IF(C113="","",MAX(0,D113-E113))</f>
        <v/>
      </c>
      <c r="G113" s="35">
        <f>IF(C113="","",IF(MOD(A113,12)=0,MIN(MAX(0,C113-F113),'Darlehensdaten'!$B$6*'Darlehensdaten'!$B$12),0))</f>
        <v/>
      </c>
      <c r="H113" s="35">
        <f>IF(C113="","",F113+G113)</f>
        <v/>
      </c>
      <c r="I113" s="35">
        <f>IF(C113="","",MAX(0,C113-H113))</f>
        <v/>
      </c>
      <c r="J113" s="15">
        <f>IF(C113="","",IFERROR(E113/D113,0))</f>
        <v/>
      </c>
      <c r="K113" s="15">
        <f>IF(C113="","",IFERROR(F113/D113,0))</f>
        <v/>
      </c>
      <c r="L113" s="12">
        <f>IF(A113="","",IF(I113&lt;=0,"Vollständig getilgt",IF(I113&lt;'Darlehensdaten'!$B$6*0.5,"Restschuld unter 50 %","Aktiv")))</f>
        <v/>
      </c>
    </row>
    <row r="114">
      <c r="A114" s="16">
        <f>IF(AND(A113&lt;&gt;"",A113&lt;'Darlehensdaten'!$B$8*12),A113+1,"")</f>
        <v/>
      </c>
      <c r="B114" s="36">
        <f>IF(A114="","",EDATE(B113,1))</f>
        <v/>
      </c>
      <c r="C114" s="37">
        <f>IF(A114="","",I113)</f>
        <v/>
      </c>
      <c r="D114" s="37">
        <f>IF(C114="","",MIN('Darlehensdaten'!$E$4,C114+E114))</f>
        <v/>
      </c>
      <c r="E114" s="37">
        <f>IF(C114="","",C114*'Darlehensdaten'!$B$10/12)</f>
        <v/>
      </c>
      <c r="F114" s="37">
        <f>IF(C114="","",MAX(0,D114-E114))</f>
        <v/>
      </c>
      <c r="G114" s="37">
        <f>IF(C114="","",IF(MOD(A114,12)=0,MIN(MAX(0,C114-F114),'Darlehensdaten'!$B$6*'Darlehensdaten'!$B$12),0))</f>
        <v/>
      </c>
      <c r="H114" s="37">
        <f>IF(C114="","",F114+G114)</f>
        <v/>
      </c>
      <c r="I114" s="37">
        <f>IF(C114="","",MAX(0,C114-H114))</f>
        <v/>
      </c>
      <c r="J114" s="19">
        <f>IF(C114="","",IFERROR(E114/D114,0))</f>
        <v/>
      </c>
      <c r="K114" s="19">
        <f>IF(C114="","",IFERROR(F114/D114,0))</f>
        <v/>
      </c>
      <c r="L114" s="16">
        <f>IF(A114="","",IF(I114&lt;=0,"Vollständig getilgt",IF(I114&lt;'Darlehensdaten'!$B$6*0.5,"Restschuld unter 50 %","Aktiv")))</f>
        <v/>
      </c>
    </row>
    <row r="115">
      <c r="A115" s="12">
        <f>IF(AND(A114&lt;&gt;"",A114&lt;'Darlehensdaten'!$B$8*12),A114+1,"")</f>
        <v/>
      </c>
      <c r="B115" s="34">
        <f>IF(A115="","",EDATE(B114,1))</f>
        <v/>
      </c>
      <c r="C115" s="35">
        <f>IF(A115="","",I114)</f>
        <v/>
      </c>
      <c r="D115" s="35">
        <f>IF(C115="","",MIN('Darlehensdaten'!$E$4,C115+E115))</f>
        <v/>
      </c>
      <c r="E115" s="35">
        <f>IF(C115="","",C115*'Darlehensdaten'!$B$10/12)</f>
        <v/>
      </c>
      <c r="F115" s="35">
        <f>IF(C115="","",MAX(0,D115-E115))</f>
        <v/>
      </c>
      <c r="G115" s="35">
        <f>IF(C115="","",IF(MOD(A115,12)=0,MIN(MAX(0,C115-F115),'Darlehensdaten'!$B$6*'Darlehensdaten'!$B$12),0))</f>
        <v/>
      </c>
      <c r="H115" s="35">
        <f>IF(C115="","",F115+G115)</f>
        <v/>
      </c>
      <c r="I115" s="35">
        <f>IF(C115="","",MAX(0,C115-H115))</f>
        <v/>
      </c>
      <c r="J115" s="15">
        <f>IF(C115="","",IFERROR(E115/D115,0))</f>
        <v/>
      </c>
      <c r="K115" s="15">
        <f>IF(C115="","",IFERROR(F115/D115,0))</f>
        <v/>
      </c>
      <c r="L115" s="12">
        <f>IF(A115="","",IF(I115&lt;=0,"Vollständig getilgt",IF(I115&lt;'Darlehensdaten'!$B$6*0.5,"Restschuld unter 50 %","Aktiv")))</f>
        <v/>
      </c>
    </row>
    <row r="116">
      <c r="A116" s="16">
        <f>IF(AND(A115&lt;&gt;"",A115&lt;'Darlehensdaten'!$B$8*12),A115+1,"")</f>
        <v/>
      </c>
      <c r="B116" s="36">
        <f>IF(A116="","",EDATE(B115,1))</f>
        <v/>
      </c>
      <c r="C116" s="37">
        <f>IF(A116="","",I115)</f>
        <v/>
      </c>
      <c r="D116" s="37">
        <f>IF(C116="","",MIN('Darlehensdaten'!$E$4,C116+E116))</f>
        <v/>
      </c>
      <c r="E116" s="37">
        <f>IF(C116="","",C116*'Darlehensdaten'!$B$10/12)</f>
        <v/>
      </c>
      <c r="F116" s="37">
        <f>IF(C116="","",MAX(0,D116-E116))</f>
        <v/>
      </c>
      <c r="G116" s="37">
        <f>IF(C116="","",IF(MOD(A116,12)=0,MIN(MAX(0,C116-F116),'Darlehensdaten'!$B$6*'Darlehensdaten'!$B$12),0))</f>
        <v/>
      </c>
      <c r="H116" s="37">
        <f>IF(C116="","",F116+G116)</f>
        <v/>
      </c>
      <c r="I116" s="37">
        <f>IF(C116="","",MAX(0,C116-H116))</f>
        <v/>
      </c>
      <c r="J116" s="19">
        <f>IF(C116="","",IFERROR(E116/D116,0))</f>
        <v/>
      </c>
      <c r="K116" s="19">
        <f>IF(C116="","",IFERROR(F116/D116,0))</f>
        <v/>
      </c>
      <c r="L116" s="16">
        <f>IF(A116="","",IF(I116&lt;=0,"Vollständig getilgt",IF(I116&lt;'Darlehensdaten'!$B$6*0.5,"Restschuld unter 50 %","Aktiv")))</f>
        <v/>
      </c>
    </row>
    <row r="117">
      <c r="A117" s="12">
        <f>IF(AND(A116&lt;&gt;"",A116&lt;'Darlehensdaten'!$B$8*12),A116+1,"")</f>
        <v/>
      </c>
      <c r="B117" s="34">
        <f>IF(A117="","",EDATE(B116,1))</f>
        <v/>
      </c>
      <c r="C117" s="35">
        <f>IF(A117="","",I116)</f>
        <v/>
      </c>
      <c r="D117" s="35">
        <f>IF(C117="","",MIN('Darlehensdaten'!$E$4,C117+E117))</f>
        <v/>
      </c>
      <c r="E117" s="35">
        <f>IF(C117="","",C117*'Darlehensdaten'!$B$10/12)</f>
        <v/>
      </c>
      <c r="F117" s="35">
        <f>IF(C117="","",MAX(0,D117-E117))</f>
        <v/>
      </c>
      <c r="G117" s="35">
        <f>IF(C117="","",IF(MOD(A117,12)=0,MIN(MAX(0,C117-F117),'Darlehensdaten'!$B$6*'Darlehensdaten'!$B$12),0))</f>
        <v/>
      </c>
      <c r="H117" s="35">
        <f>IF(C117="","",F117+G117)</f>
        <v/>
      </c>
      <c r="I117" s="35">
        <f>IF(C117="","",MAX(0,C117-H117))</f>
        <v/>
      </c>
      <c r="J117" s="15">
        <f>IF(C117="","",IFERROR(E117/D117,0))</f>
        <v/>
      </c>
      <c r="K117" s="15">
        <f>IF(C117="","",IFERROR(F117/D117,0))</f>
        <v/>
      </c>
      <c r="L117" s="12">
        <f>IF(A117="","",IF(I117&lt;=0,"Vollständig getilgt",IF(I117&lt;'Darlehensdaten'!$B$6*0.5,"Restschuld unter 50 %","Aktiv")))</f>
        <v/>
      </c>
    </row>
    <row r="118">
      <c r="A118" s="16">
        <f>IF(AND(A117&lt;&gt;"",A117&lt;'Darlehensdaten'!$B$8*12),A117+1,"")</f>
        <v/>
      </c>
      <c r="B118" s="36">
        <f>IF(A118="","",EDATE(B117,1))</f>
        <v/>
      </c>
      <c r="C118" s="37">
        <f>IF(A118="","",I117)</f>
        <v/>
      </c>
      <c r="D118" s="37">
        <f>IF(C118="","",MIN('Darlehensdaten'!$E$4,C118+E118))</f>
        <v/>
      </c>
      <c r="E118" s="37">
        <f>IF(C118="","",C118*'Darlehensdaten'!$B$10/12)</f>
        <v/>
      </c>
      <c r="F118" s="37">
        <f>IF(C118="","",MAX(0,D118-E118))</f>
        <v/>
      </c>
      <c r="G118" s="37">
        <f>IF(C118="","",IF(MOD(A118,12)=0,MIN(MAX(0,C118-F118),'Darlehensdaten'!$B$6*'Darlehensdaten'!$B$12),0))</f>
        <v/>
      </c>
      <c r="H118" s="37">
        <f>IF(C118="","",F118+G118)</f>
        <v/>
      </c>
      <c r="I118" s="37">
        <f>IF(C118="","",MAX(0,C118-H118))</f>
        <v/>
      </c>
      <c r="J118" s="19">
        <f>IF(C118="","",IFERROR(E118/D118,0))</f>
        <v/>
      </c>
      <c r="K118" s="19">
        <f>IF(C118="","",IFERROR(F118/D118,0))</f>
        <v/>
      </c>
      <c r="L118" s="16">
        <f>IF(A118="","",IF(I118&lt;=0,"Vollständig getilgt",IF(I118&lt;'Darlehensdaten'!$B$6*0.5,"Restschuld unter 50 %","Aktiv")))</f>
        <v/>
      </c>
    </row>
    <row r="119">
      <c r="A119" s="12">
        <f>IF(AND(A118&lt;&gt;"",A118&lt;'Darlehensdaten'!$B$8*12),A118+1,"")</f>
        <v/>
      </c>
      <c r="B119" s="34">
        <f>IF(A119="","",EDATE(B118,1))</f>
        <v/>
      </c>
      <c r="C119" s="35">
        <f>IF(A119="","",I118)</f>
        <v/>
      </c>
      <c r="D119" s="35">
        <f>IF(C119="","",MIN('Darlehensdaten'!$E$4,C119+E119))</f>
        <v/>
      </c>
      <c r="E119" s="35">
        <f>IF(C119="","",C119*'Darlehensdaten'!$B$10/12)</f>
        <v/>
      </c>
      <c r="F119" s="35">
        <f>IF(C119="","",MAX(0,D119-E119))</f>
        <v/>
      </c>
      <c r="G119" s="35">
        <f>IF(C119="","",IF(MOD(A119,12)=0,MIN(MAX(0,C119-F119),'Darlehensdaten'!$B$6*'Darlehensdaten'!$B$12),0))</f>
        <v/>
      </c>
      <c r="H119" s="35">
        <f>IF(C119="","",F119+G119)</f>
        <v/>
      </c>
      <c r="I119" s="35">
        <f>IF(C119="","",MAX(0,C119-H119))</f>
        <v/>
      </c>
      <c r="J119" s="15">
        <f>IF(C119="","",IFERROR(E119/D119,0))</f>
        <v/>
      </c>
      <c r="K119" s="15">
        <f>IF(C119="","",IFERROR(F119/D119,0))</f>
        <v/>
      </c>
      <c r="L119" s="12">
        <f>IF(A119="","",IF(I119&lt;=0,"Vollständig getilgt",IF(I119&lt;'Darlehensdaten'!$B$6*0.5,"Restschuld unter 50 %","Aktiv")))</f>
        <v/>
      </c>
    </row>
    <row r="120">
      <c r="A120" s="16">
        <f>IF(AND(A119&lt;&gt;"",A119&lt;'Darlehensdaten'!$B$8*12),A119+1,"")</f>
        <v/>
      </c>
      <c r="B120" s="36">
        <f>IF(A120="","",EDATE(B119,1))</f>
        <v/>
      </c>
      <c r="C120" s="37">
        <f>IF(A120="","",I119)</f>
        <v/>
      </c>
      <c r="D120" s="37">
        <f>IF(C120="","",MIN('Darlehensdaten'!$E$4,C120+E120))</f>
        <v/>
      </c>
      <c r="E120" s="37">
        <f>IF(C120="","",C120*'Darlehensdaten'!$B$10/12)</f>
        <v/>
      </c>
      <c r="F120" s="37">
        <f>IF(C120="","",MAX(0,D120-E120))</f>
        <v/>
      </c>
      <c r="G120" s="37">
        <f>IF(C120="","",IF(MOD(A120,12)=0,MIN(MAX(0,C120-F120),'Darlehensdaten'!$B$6*'Darlehensdaten'!$B$12),0))</f>
        <v/>
      </c>
      <c r="H120" s="37">
        <f>IF(C120="","",F120+G120)</f>
        <v/>
      </c>
      <c r="I120" s="37">
        <f>IF(C120="","",MAX(0,C120-H120))</f>
        <v/>
      </c>
      <c r="J120" s="19">
        <f>IF(C120="","",IFERROR(E120/D120,0))</f>
        <v/>
      </c>
      <c r="K120" s="19">
        <f>IF(C120="","",IFERROR(F120/D120,0))</f>
        <v/>
      </c>
      <c r="L120" s="16">
        <f>IF(A120="","",IF(I120&lt;=0,"Vollständig getilgt",IF(I120&lt;'Darlehensdaten'!$B$6*0.5,"Restschuld unter 50 %","Aktiv")))</f>
        <v/>
      </c>
    </row>
    <row r="121">
      <c r="A121" s="12">
        <f>IF(AND(A120&lt;&gt;"",A120&lt;'Darlehensdaten'!$B$8*12),A120+1,"")</f>
        <v/>
      </c>
      <c r="B121" s="34">
        <f>IF(A121="","",EDATE(B120,1))</f>
        <v/>
      </c>
      <c r="C121" s="35">
        <f>IF(A121="","",I120)</f>
        <v/>
      </c>
      <c r="D121" s="35">
        <f>IF(C121="","",MIN('Darlehensdaten'!$E$4,C121+E121))</f>
        <v/>
      </c>
      <c r="E121" s="35">
        <f>IF(C121="","",C121*'Darlehensdaten'!$B$10/12)</f>
        <v/>
      </c>
      <c r="F121" s="35">
        <f>IF(C121="","",MAX(0,D121-E121))</f>
        <v/>
      </c>
      <c r="G121" s="35">
        <f>IF(C121="","",IF(MOD(A121,12)=0,MIN(MAX(0,C121-F121),'Darlehensdaten'!$B$6*'Darlehensdaten'!$B$12),0))</f>
        <v/>
      </c>
      <c r="H121" s="35">
        <f>IF(C121="","",F121+G121)</f>
        <v/>
      </c>
      <c r="I121" s="35">
        <f>IF(C121="","",MAX(0,C121-H121))</f>
        <v/>
      </c>
      <c r="J121" s="15">
        <f>IF(C121="","",IFERROR(E121/D121,0))</f>
        <v/>
      </c>
      <c r="K121" s="15">
        <f>IF(C121="","",IFERROR(F121/D121,0))</f>
        <v/>
      </c>
      <c r="L121" s="12">
        <f>IF(A121="","",IF(I121&lt;=0,"Vollständig getilgt",IF(I121&lt;'Darlehensdaten'!$B$6*0.5,"Restschuld unter 50 %","Aktiv")))</f>
        <v/>
      </c>
    </row>
    <row r="122">
      <c r="A122" s="16">
        <f>IF(AND(A121&lt;&gt;"",A121&lt;'Darlehensdaten'!$B$8*12),A121+1,"")</f>
        <v/>
      </c>
      <c r="B122" s="36">
        <f>IF(A122="","",EDATE(B121,1))</f>
        <v/>
      </c>
      <c r="C122" s="37">
        <f>IF(A122="","",I121)</f>
        <v/>
      </c>
      <c r="D122" s="37">
        <f>IF(C122="","",MIN('Darlehensdaten'!$E$4,C122+E122))</f>
        <v/>
      </c>
      <c r="E122" s="37">
        <f>IF(C122="","",C122*'Darlehensdaten'!$B$10/12)</f>
        <v/>
      </c>
      <c r="F122" s="37">
        <f>IF(C122="","",MAX(0,D122-E122))</f>
        <v/>
      </c>
      <c r="G122" s="37">
        <f>IF(C122="","",IF(MOD(A122,12)=0,MIN(MAX(0,C122-F122),'Darlehensdaten'!$B$6*'Darlehensdaten'!$B$12),0))</f>
        <v/>
      </c>
      <c r="H122" s="37">
        <f>IF(C122="","",F122+G122)</f>
        <v/>
      </c>
      <c r="I122" s="37">
        <f>IF(C122="","",MAX(0,C122-H122))</f>
        <v/>
      </c>
      <c r="J122" s="19">
        <f>IF(C122="","",IFERROR(E122/D122,0))</f>
        <v/>
      </c>
      <c r="K122" s="19">
        <f>IF(C122="","",IFERROR(F122/D122,0))</f>
        <v/>
      </c>
      <c r="L122" s="16">
        <f>IF(A122="","",IF(I122&lt;=0,"Vollständig getilgt",IF(I122&lt;'Darlehensdaten'!$B$6*0.5,"Restschuld unter 50 %","Aktiv")))</f>
        <v/>
      </c>
    </row>
    <row r="123">
      <c r="A123" s="12">
        <f>IF(AND(A122&lt;&gt;"",A122&lt;'Darlehensdaten'!$B$8*12),A122+1,"")</f>
        <v/>
      </c>
      <c r="B123" s="34">
        <f>IF(A123="","",EDATE(B122,1))</f>
        <v/>
      </c>
      <c r="C123" s="35">
        <f>IF(A123="","",I122)</f>
        <v/>
      </c>
      <c r="D123" s="35">
        <f>IF(C123="","",MIN('Darlehensdaten'!$E$4,C123+E123))</f>
        <v/>
      </c>
      <c r="E123" s="35">
        <f>IF(C123="","",C123*'Darlehensdaten'!$B$10/12)</f>
        <v/>
      </c>
      <c r="F123" s="35">
        <f>IF(C123="","",MAX(0,D123-E123))</f>
        <v/>
      </c>
      <c r="G123" s="35">
        <f>IF(C123="","",IF(MOD(A123,12)=0,MIN(MAX(0,C123-F123),'Darlehensdaten'!$B$6*'Darlehensdaten'!$B$12),0))</f>
        <v/>
      </c>
      <c r="H123" s="35">
        <f>IF(C123="","",F123+G123)</f>
        <v/>
      </c>
      <c r="I123" s="35">
        <f>IF(C123="","",MAX(0,C123-H123))</f>
        <v/>
      </c>
      <c r="J123" s="15">
        <f>IF(C123="","",IFERROR(E123/D123,0))</f>
        <v/>
      </c>
      <c r="K123" s="15">
        <f>IF(C123="","",IFERROR(F123/D123,0))</f>
        <v/>
      </c>
      <c r="L123" s="12">
        <f>IF(A123="","",IF(I123&lt;=0,"Vollständig getilgt",IF(I123&lt;'Darlehensdaten'!$B$6*0.5,"Restschuld unter 50 %","Aktiv")))</f>
        <v/>
      </c>
    </row>
    <row r="124">
      <c r="A124" s="16">
        <f>IF(AND(A123&lt;&gt;"",A123&lt;'Darlehensdaten'!$B$8*12),A123+1,"")</f>
        <v/>
      </c>
      <c r="B124" s="36">
        <f>IF(A124="","",EDATE(B123,1))</f>
        <v/>
      </c>
      <c r="C124" s="37">
        <f>IF(A124="","",I123)</f>
        <v/>
      </c>
      <c r="D124" s="37">
        <f>IF(C124="","",MIN('Darlehensdaten'!$E$4,C124+E124))</f>
        <v/>
      </c>
      <c r="E124" s="37">
        <f>IF(C124="","",C124*'Darlehensdaten'!$B$10/12)</f>
        <v/>
      </c>
      <c r="F124" s="37">
        <f>IF(C124="","",MAX(0,D124-E124))</f>
        <v/>
      </c>
      <c r="G124" s="37">
        <f>IF(C124="","",IF(MOD(A124,12)=0,MIN(MAX(0,C124-F124),'Darlehensdaten'!$B$6*'Darlehensdaten'!$B$12),0))</f>
        <v/>
      </c>
      <c r="H124" s="37">
        <f>IF(C124="","",F124+G124)</f>
        <v/>
      </c>
      <c r="I124" s="37">
        <f>IF(C124="","",MAX(0,C124-H124))</f>
        <v/>
      </c>
      <c r="J124" s="19">
        <f>IF(C124="","",IFERROR(E124/D124,0))</f>
        <v/>
      </c>
      <c r="K124" s="19">
        <f>IF(C124="","",IFERROR(F124/D124,0))</f>
        <v/>
      </c>
      <c r="L124" s="16">
        <f>IF(A124="","",IF(I124&lt;=0,"Vollständig getilgt",IF(I124&lt;'Darlehensdaten'!$B$6*0.5,"Restschuld unter 50 %","Aktiv")))</f>
        <v/>
      </c>
    </row>
    <row r="125">
      <c r="A125" s="12">
        <f>IF(AND(A124&lt;&gt;"",A124&lt;'Darlehensdaten'!$B$8*12),A124+1,"")</f>
        <v/>
      </c>
      <c r="B125" s="34">
        <f>IF(A125="","",EDATE(B124,1))</f>
        <v/>
      </c>
      <c r="C125" s="35">
        <f>IF(A125="","",I124)</f>
        <v/>
      </c>
      <c r="D125" s="35">
        <f>IF(C125="","",MIN('Darlehensdaten'!$E$4,C125+E125))</f>
        <v/>
      </c>
      <c r="E125" s="35">
        <f>IF(C125="","",C125*'Darlehensdaten'!$B$10/12)</f>
        <v/>
      </c>
      <c r="F125" s="35">
        <f>IF(C125="","",MAX(0,D125-E125))</f>
        <v/>
      </c>
      <c r="G125" s="35">
        <f>IF(C125="","",IF(MOD(A125,12)=0,MIN(MAX(0,C125-F125),'Darlehensdaten'!$B$6*'Darlehensdaten'!$B$12),0))</f>
        <v/>
      </c>
      <c r="H125" s="35">
        <f>IF(C125="","",F125+G125)</f>
        <v/>
      </c>
      <c r="I125" s="35">
        <f>IF(C125="","",MAX(0,C125-H125))</f>
        <v/>
      </c>
      <c r="J125" s="15">
        <f>IF(C125="","",IFERROR(E125/D125,0))</f>
        <v/>
      </c>
      <c r="K125" s="15">
        <f>IF(C125="","",IFERROR(F125/D125,0))</f>
        <v/>
      </c>
      <c r="L125" s="12">
        <f>IF(A125="","",IF(I125&lt;=0,"Vollständig getilgt",IF(I125&lt;'Darlehensdaten'!$B$6*0.5,"Restschuld unter 50 %","Aktiv")))</f>
        <v/>
      </c>
    </row>
    <row r="126">
      <c r="A126" s="16">
        <f>IF(AND(A125&lt;&gt;"",A125&lt;'Darlehensdaten'!$B$8*12),A125+1,"")</f>
        <v/>
      </c>
      <c r="B126" s="36">
        <f>IF(A126="","",EDATE(B125,1))</f>
        <v/>
      </c>
      <c r="C126" s="37">
        <f>IF(A126="","",I125)</f>
        <v/>
      </c>
      <c r="D126" s="37">
        <f>IF(C126="","",MIN('Darlehensdaten'!$E$4,C126+E126))</f>
        <v/>
      </c>
      <c r="E126" s="37">
        <f>IF(C126="","",C126*'Darlehensdaten'!$B$10/12)</f>
        <v/>
      </c>
      <c r="F126" s="37">
        <f>IF(C126="","",MAX(0,D126-E126))</f>
        <v/>
      </c>
      <c r="G126" s="37">
        <f>IF(C126="","",IF(MOD(A126,12)=0,MIN(MAX(0,C126-F126),'Darlehensdaten'!$B$6*'Darlehensdaten'!$B$12),0))</f>
        <v/>
      </c>
      <c r="H126" s="37">
        <f>IF(C126="","",F126+G126)</f>
        <v/>
      </c>
      <c r="I126" s="37">
        <f>IF(C126="","",MAX(0,C126-H126))</f>
        <v/>
      </c>
      <c r="J126" s="19">
        <f>IF(C126="","",IFERROR(E126/D126,0))</f>
        <v/>
      </c>
      <c r="K126" s="19">
        <f>IF(C126="","",IFERROR(F126/D126,0))</f>
        <v/>
      </c>
      <c r="L126" s="16">
        <f>IF(A126="","",IF(I126&lt;=0,"Vollständig getilgt",IF(I126&lt;'Darlehensdaten'!$B$6*0.5,"Restschuld unter 50 %","Aktiv")))</f>
        <v/>
      </c>
    </row>
    <row r="127">
      <c r="A127" s="12">
        <f>IF(AND(A126&lt;&gt;"",A126&lt;'Darlehensdaten'!$B$8*12),A126+1,"")</f>
        <v/>
      </c>
      <c r="B127" s="34">
        <f>IF(A127="","",EDATE(B126,1))</f>
        <v/>
      </c>
      <c r="C127" s="35">
        <f>IF(A127="","",I126)</f>
        <v/>
      </c>
      <c r="D127" s="35">
        <f>IF(C127="","",MIN('Darlehensdaten'!$E$4,C127+E127))</f>
        <v/>
      </c>
      <c r="E127" s="35">
        <f>IF(C127="","",C127*'Darlehensdaten'!$B$10/12)</f>
        <v/>
      </c>
      <c r="F127" s="35">
        <f>IF(C127="","",MAX(0,D127-E127))</f>
        <v/>
      </c>
      <c r="G127" s="35">
        <f>IF(C127="","",IF(MOD(A127,12)=0,MIN(MAX(0,C127-F127),'Darlehensdaten'!$B$6*'Darlehensdaten'!$B$12),0))</f>
        <v/>
      </c>
      <c r="H127" s="35">
        <f>IF(C127="","",F127+G127)</f>
        <v/>
      </c>
      <c r="I127" s="35">
        <f>IF(C127="","",MAX(0,C127-H127))</f>
        <v/>
      </c>
      <c r="J127" s="15">
        <f>IF(C127="","",IFERROR(E127/D127,0))</f>
        <v/>
      </c>
      <c r="K127" s="15">
        <f>IF(C127="","",IFERROR(F127/D127,0))</f>
        <v/>
      </c>
      <c r="L127" s="12">
        <f>IF(A127="","",IF(I127&lt;=0,"Vollständig getilgt",IF(I127&lt;'Darlehensdaten'!$B$6*0.5,"Restschuld unter 50 %","Aktiv")))</f>
        <v/>
      </c>
    </row>
    <row r="128">
      <c r="A128" s="16">
        <f>IF(AND(A127&lt;&gt;"",A127&lt;'Darlehensdaten'!$B$8*12),A127+1,"")</f>
        <v/>
      </c>
      <c r="B128" s="36">
        <f>IF(A128="","",EDATE(B127,1))</f>
        <v/>
      </c>
      <c r="C128" s="37">
        <f>IF(A128="","",I127)</f>
        <v/>
      </c>
      <c r="D128" s="37">
        <f>IF(C128="","",MIN('Darlehensdaten'!$E$4,C128+E128))</f>
        <v/>
      </c>
      <c r="E128" s="37">
        <f>IF(C128="","",C128*'Darlehensdaten'!$B$10/12)</f>
        <v/>
      </c>
      <c r="F128" s="37">
        <f>IF(C128="","",MAX(0,D128-E128))</f>
        <v/>
      </c>
      <c r="G128" s="37">
        <f>IF(C128="","",IF(MOD(A128,12)=0,MIN(MAX(0,C128-F128),'Darlehensdaten'!$B$6*'Darlehensdaten'!$B$12),0))</f>
        <v/>
      </c>
      <c r="H128" s="37">
        <f>IF(C128="","",F128+G128)</f>
        <v/>
      </c>
      <c r="I128" s="37">
        <f>IF(C128="","",MAX(0,C128-H128))</f>
        <v/>
      </c>
      <c r="J128" s="19">
        <f>IF(C128="","",IFERROR(E128/D128,0))</f>
        <v/>
      </c>
      <c r="K128" s="19">
        <f>IF(C128="","",IFERROR(F128/D128,0))</f>
        <v/>
      </c>
      <c r="L128" s="16">
        <f>IF(A128="","",IF(I128&lt;=0,"Vollständig getilgt",IF(I128&lt;'Darlehensdaten'!$B$6*0.5,"Restschuld unter 50 %","Aktiv")))</f>
        <v/>
      </c>
    </row>
    <row r="129">
      <c r="A129" s="12">
        <f>IF(AND(A128&lt;&gt;"",A128&lt;'Darlehensdaten'!$B$8*12),A128+1,"")</f>
        <v/>
      </c>
      <c r="B129" s="34">
        <f>IF(A129="","",EDATE(B128,1))</f>
        <v/>
      </c>
      <c r="C129" s="35">
        <f>IF(A129="","",I128)</f>
        <v/>
      </c>
      <c r="D129" s="35">
        <f>IF(C129="","",MIN('Darlehensdaten'!$E$4,C129+E129))</f>
        <v/>
      </c>
      <c r="E129" s="35">
        <f>IF(C129="","",C129*'Darlehensdaten'!$B$10/12)</f>
        <v/>
      </c>
      <c r="F129" s="35">
        <f>IF(C129="","",MAX(0,D129-E129))</f>
        <v/>
      </c>
      <c r="G129" s="35">
        <f>IF(C129="","",IF(MOD(A129,12)=0,MIN(MAX(0,C129-F129),'Darlehensdaten'!$B$6*'Darlehensdaten'!$B$12),0))</f>
        <v/>
      </c>
      <c r="H129" s="35">
        <f>IF(C129="","",F129+G129)</f>
        <v/>
      </c>
      <c r="I129" s="35">
        <f>IF(C129="","",MAX(0,C129-H129))</f>
        <v/>
      </c>
      <c r="J129" s="15">
        <f>IF(C129="","",IFERROR(E129/D129,0))</f>
        <v/>
      </c>
      <c r="K129" s="15">
        <f>IF(C129="","",IFERROR(F129/D129,0))</f>
        <v/>
      </c>
      <c r="L129" s="12">
        <f>IF(A129="","",IF(I129&lt;=0,"Vollständig getilgt",IF(I129&lt;'Darlehensdaten'!$B$6*0.5,"Restschuld unter 50 %","Aktiv")))</f>
        <v/>
      </c>
    </row>
    <row r="130">
      <c r="A130" s="16">
        <f>IF(AND(A129&lt;&gt;"",A129&lt;'Darlehensdaten'!$B$8*12),A129+1,"")</f>
        <v/>
      </c>
      <c r="B130" s="36">
        <f>IF(A130="","",EDATE(B129,1))</f>
        <v/>
      </c>
      <c r="C130" s="37">
        <f>IF(A130="","",I129)</f>
        <v/>
      </c>
      <c r="D130" s="37">
        <f>IF(C130="","",MIN('Darlehensdaten'!$E$4,C130+E130))</f>
        <v/>
      </c>
      <c r="E130" s="37">
        <f>IF(C130="","",C130*'Darlehensdaten'!$B$10/12)</f>
        <v/>
      </c>
      <c r="F130" s="37">
        <f>IF(C130="","",MAX(0,D130-E130))</f>
        <v/>
      </c>
      <c r="G130" s="37">
        <f>IF(C130="","",IF(MOD(A130,12)=0,MIN(MAX(0,C130-F130),'Darlehensdaten'!$B$6*'Darlehensdaten'!$B$12),0))</f>
        <v/>
      </c>
      <c r="H130" s="37">
        <f>IF(C130="","",F130+G130)</f>
        <v/>
      </c>
      <c r="I130" s="37">
        <f>IF(C130="","",MAX(0,C130-H130))</f>
        <v/>
      </c>
      <c r="J130" s="19">
        <f>IF(C130="","",IFERROR(E130/D130,0))</f>
        <v/>
      </c>
      <c r="K130" s="19">
        <f>IF(C130="","",IFERROR(F130/D130,0))</f>
        <v/>
      </c>
      <c r="L130" s="16">
        <f>IF(A130="","",IF(I130&lt;=0,"Vollständig getilgt",IF(I130&lt;'Darlehensdaten'!$B$6*0.5,"Restschuld unter 50 %","Aktiv")))</f>
        <v/>
      </c>
    </row>
    <row r="131">
      <c r="A131" s="12">
        <f>IF(AND(A130&lt;&gt;"",A130&lt;'Darlehensdaten'!$B$8*12),A130+1,"")</f>
        <v/>
      </c>
      <c r="B131" s="34">
        <f>IF(A131="","",EDATE(B130,1))</f>
        <v/>
      </c>
      <c r="C131" s="35">
        <f>IF(A131="","",I130)</f>
        <v/>
      </c>
      <c r="D131" s="35">
        <f>IF(C131="","",MIN('Darlehensdaten'!$E$4,C131+E131))</f>
        <v/>
      </c>
      <c r="E131" s="35">
        <f>IF(C131="","",C131*'Darlehensdaten'!$B$10/12)</f>
        <v/>
      </c>
      <c r="F131" s="35">
        <f>IF(C131="","",MAX(0,D131-E131))</f>
        <v/>
      </c>
      <c r="G131" s="35">
        <f>IF(C131="","",IF(MOD(A131,12)=0,MIN(MAX(0,C131-F131),'Darlehensdaten'!$B$6*'Darlehensdaten'!$B$12),0))</f>
        <v/>
      </c>
      <c r="H131" s="35">
        <f>IF(C131="","",F131+G131)</f>
        <v/>
      </c>
      <c r="I131" s="35">
        <f>IF(C131="","",MAX(0,C131-H131))</f>
        <v/>
      </c>
      <c r="J131" s="15">
        <f>IF(C131="","",IFERROR(E131/D131,0))</f>
        <v/>
      </c>
      <c r="K131" s="15">
        <f>IF(C131="","",IFERROR(F131/D131,0))</f>
        <v/>
      </c>
      <c r="L131" s="12">
        <f>IF(A131="","",IF(I131&lt;=0,"Vollständig getilgt",IF(I131&lt;'Darlehensdaten'!$B$6*0.5,"Restschuld unter 50 %","Aktiv")))</f>
        <v/>
      </c>
    </row>
    <row r="132">
      <c r="A132" s="16">
        <f>IF(AND(A131&lt;&gt;"",A131&lt;'Darlehensdaten'!$B$8*12),A131+1,"")</f>
        <v/>
      </c>
      <c r="B132" s="36">
        <f>IF(A132="","",EDATE(B131,1))</f>
        <v/>
      </c>
      <c r="C132" s="37">
        <f>IF(A132="","",I131)</f>
        <v/>
      </c>
      <c r="D132" s="37">
        <f>IF(C132="","",MIN('Darlehensdaten'!$E$4,C132+E132))</f>
        <v/>
      </c>
      <c r="E132" s="37">
        <f>IF(C132="","",C132*'Darlehensdaten'!$B$10/12)</f>
        <v/>
      </c>
      <c r="F132" s="37">
        <f>IF(C132="","",MAX(0,D132-E132))</f>
        <v/>
      </c>
      <c r="G132" s="37">
        <f>IF(C132="","",IF(MOD(A132,12)=0,MIN(MAX(0,C132-F132),'Darlehensdaten'!$B$6*'Darlehensdaten'!$B$12),0))</f>
        <v/>
      </c>
      <c r="H132" s="37">
        <f>IF(C132="","",F132+G132)</f>
        <v/>
      </c>
      <c r="I132" s="37">
        <f>IF(C132="","",MAX(0,C132-H132))</f>
        <v/>
      </c>
      <c r="J132" s="19">
        <f>IF(C132="","",IFERROR(E132/D132,0))</f>
        <v/>
      </c>
      <c r="K132" s="19">
        <f>IF(C132="","",IFERROR(F132/D132,0))</f>
        <v/>
      </c>
      <c r="L132" s="16">
        <f>IF(A132="","",IF(I132&lt;=0,"Vollständig getilgt",IF(I132&lt;'Darlehensdaten'!$B$6*0.5,"Restschuld unter 50 %","Aktiv")))</f>
        <v/>
      </c>
    </row>
    <row r="133">
      <c r="A133" s="12">
        <f>IF(AND(A132&lt;&gt;"",A132&lt;'Darlehensdaten'!$B$8*12),A132+1,"")</f>
        <v/>
      </c>
      <c r="B133" s="34">
        <f>IF(A133="","",EDATE(B132,1))</f>
        <v/>
      </c>
      <c r="C133" s="35">
        <f>IF(A133="","",I132)</f>
        <v/>
      </c>
      <c r="D133" s="35">
        <f>IF(C133="","",MIN('Darlehensdaten'!$E$4,C133+E133))</f>
        <v/>
      </c>
      <c r="E133" s="35">
        <f>IF(C133="","",C133*'Darlehensdaten'!$B$10/12)</f>
        <v/>
      </c>
      <c r="F133" s="35">
        <f>IF(C133="","",MAX(0,D133-E133))</f>
        <v/>
      </c>
      <c r="G133" s="35">
        <f>IF(C133="","",IF(MOD(A133,12)=0,MIN(MAX(0,C133-F133),'Darlehensdaten'!$B$6*'Darlehensdaten'!$B$12),0))</f>
        <v/>
      </c>
      <c r="H133" s="35">
        <f>IF(C133="","",F133+G133)</f>
        <v/>
      </c>
      <c r="I133" s="35">
        <f>IF(C133="","",MAX(0,C133-H133))</f>
        <v/>
      </c>
      <c r="J133" s="15">
        <f>IF(C133="","",IFERROR(E133/D133,0))</f>
        <v/>
      </c>
      <c r="K133" s="15">
        <f>IF(C133="","",IFERROR(F133/D133,0))</f>
        <v/>
      </c>
      <c r="L133" s="12">
        <f>IF(A133="","",IF(I133&lt;=0,"Vollständig getilgt",IF(I133&lt;'Darlehensdaten'!$B$6*0.5,"Restschuld unter 50 %","Aktiv")))</f>
        <v/>
      </c>
    </row>
    <row r="134">
      <c r="A134" s="16">
        <f>IF(AND(A133&lt;&gt;"",A133&lt;'Darlehensdaten'!$B$8*12),A133+1,"")</f>
        <v/>
      </c>
      <c r="B134" s="36">
        <f>IF(A134="","",EDATE(B133,1))</f>
        <v/>
      </c>
      <c r="C134" s="37">
        <f>IF(A134="","",I133)</f>
        <v/>
      </c>
      <c r="D134" s="37">
        <f>IF(C134="","",MIN('Darlehensdaten'!$E$4,C134+E134))</f>
        <v/>
      </c>
      <c r="E134" s="37">
        <f>IF(C134="","",C134*'Darlehensdaten'!$B$10/12)</f>
        <v/>
      </c>
      <c r="F134" s="37">
        <f>IF(C134="","",MAX(0,D134-E134))</f>
        <v/>
      </c>
      <c r="G134" s="37">
        <f>IF(C134="","",IF(MOD(A134,12)=0,MIN(MAX(0,C134-F134),'Darlehensdaten'!$B$6*'Darlehensdaten'!$B$12),0))</f>
        <v/>
      </c>
      <c r="H134" s="37">
        <f>IF(C134="","",F134+G134)</f>
        <v/>
      </c>
      <c r="I134" s="37">
        <f>IF(C134="","",MAX(0,C134-H134))</f>
        <v/>
      </c>
      <c r="J134" s="19">
        <f>IF(C134="","",IFERROR(E134/D134,0))</f>
        <v/>
      </c>
      <c r="K134" s="19">
        <f>IF(C134="","",IFERROR(F134/D134,0))</f>
        <v/>
      </c>
      <c r="L134" s="16">
        <f>IF(A134="","",IF(I134&lt;=0,"Vollständig getilgt",IF(I134&lt;'Darlehensdaten'!$B$6*0.5,"Restschuld unter 50 %","Aktiv")))</f>
        <v/>
      </c>
    </row>
    <row r="135">
      <c r="A135" s="12">
        <f>IF(AND(A134&lt;&gt;"",A134&lt;'Darlehensdaten'!$B$8*12),A134+1,"")</f>
        <v/>
      </c>
      <c r="B135" s="34">
        <f>IF(A135="","",EDATE(B134,1))</f>
        <v/>
      </c>
      <c r="C135" s="35">
        <f>IF(A135="","",I134)</f>
        <v/>
      </c>
      <c r="D135" s="35">
        <f>IF(C135="","",MIN('Darlehensdaten'!$E$4,C135+E135))</f>
        <v/>
      </c>
      <c r="E135" s="35">
        <f>IF(C135="","",C135*'Darlehensdaten'!$B$10/12)</f>
        <v/>
      </c>
      <c r="F135" s="35">
        <f>IF(C135="","",MAX(0,D135-E135))</f>
        <v/>
      </c>
      <c r="G135" s="35">
        <f>IF(C135="","",IF(MOD(A135,12)=0,MIN(MAX(0,C135-F135),'Darlehensdaten'!$B$6*'Darlehensdaten'!$B$12),0))</f>
        <v/>
      </c>
      <c r="H135" s="35">
        <f>IF(C135="","",F135+G135)</f>
        <v/>
      </c>
      <c r="I135" s="35">
        <f>IF(C135="","",MAX(0,C135-H135))</f>
        <v/>
      </c>
      <c r="J135" s="15">
        <f>IF(C135="","",IFERROR(E135/D135,0))</f>
        <v/>
      </c>
      <c r="K135" s="15">
        <f>IF(C135="","",IFERROR(F135/D135,0))</f>
        <v/>
      </c>
      <c r="L135" s="12">
        <f>IF(A135="","",IF(I135&lt;=0,"Vollständig getilgt",IF(I135&lt;'Darlehensdaten'!$B$6*0.5,"Restschuld unter 50 %","Aktiv")))</f>
        <v/>
      </c>
    </row>
    <row r="136">
      <c r="A136" s="16">
        <f>IF(AND(A135&lt;&gt;"",A135&lt;'Darlehensdaten'!$B$8*12),A135+1,"")</f>
        <v/>
      </c>
      <c r="B136" s="36">
        <f>IF(A136="","",EDATE(B135,1))</f>
        <v/>
      </c>
      <c r="C136" s="37">
        <f>IF(A136="","",I135)</f>
        <v/>
      </c>
      <c r="D136" s="37">
        <f>IF(C136="","",MIN('Darlehensdaten'!$E$4,C136+E136))</f>
        <v/>
      </c>
      <c r="E136" s="37">
        <f>IF(C136="","",C136*'Darlehensdaten'!$B$10/12)</f>
        <v/>
      </c>
      <c r="F136" s="37">
        <f>IF(C136="","",MAX(0,D136-E136))</f>
        <v/>
      </c>
      <c r="G136" s="37">
        <f>IF(C136="","",IF(MOD(A136,12)=0,MIN(MAX(0,C136-F136),'Darlehensdaten'!$B$6*'Darlehensdaten'!$B$12),0))</f>
        <v/>
      </c>
      <c r="H136" s="37">
        <f>IF(C136="","",F136+G136)</f>
        <v/>
      </c>
      <c r="I136" s="37">
        <f>IF(C136="","",MAX(0,C136-H136))</f>
        <v/>
      </c>
      <c r="J136" s="19">
        <f>IF(C136="","",IFERROR(E136/D136,0))</f>
        <v/>
      </c>
      <c r="K136" s="19">
        <f>IF(C136="","",IFERROR(F136/D136,0))</f>
        <v/>
      </c>
      <c r="L136" s="16">
        <f>IF(A136="","",IF(I136&lt;=0,"Vollständig getilgt",IF(I136&lt;'Darlehensdaten'!$B$6*0.5,"Restschuld unter 50 %","Aktiv")))</f>
        <v/>
      </c>
    </row>
    <row r="137">
      <c r="A137" s="12">
        <f>IF(AND(A136&lt;&gt;"",A136&lt;'Darlehensdaten'!$B$8*12),A136+1,"")</f>
        <v/>
      </c>
      <c r="B137" s="34">
        <f>IF(A137="","",EDATE(B136,1))</f>
        <v/>
      </c>
      <c r="C137" s="35">
        <f>IF(A137="","",I136)</f>
        <v/>
      </c>
      <c r="D137" s="35">
        <f>IF(C137="","",MIN('Darlehensdaten'!$E$4,C137+E137))</f>
        <v/>
      </c>
      <c r="E137" s="35">
        <f>IF(C137="","",C137*'Darlehensdaten'!$B$10/12)</f>
        <v/>
      </c>
      <c r="F137" s="35">
        <f>IF(C137="","",MAX(0,D137-E137))</f>
        <v/>
      </c>
      <c r="G137" s="35">
        <f>IF(C137="","",IF(MOD(A137,12)=0,MIN(MAX(0,C137-F137),'Darlehensdaten'!$B$6*'Darlehensdaten'!$B$12),0))</f>
        <v/>
      </c>
      <c r="H137" s="35">
        <f>IF(C137="","",F137+G137)</f>
        <v/>
      </c>
      <c r="I137" s="35">
        <f>IF(C137="","",MAX(0,C137-H137))</f>
        <v/>
      </c>
      <c r="J137" s="15">
        <f>IF(C137="","",IFERROR(E137/D137,0))</f>
        <v/>
      </c>
      <c r="K137" s="15">
        <f>IF(C137="","",IFERROR(F137/D137,0))</f>
        <v/>
      </c>
      <c r="L137" s="12">
        <f>IF(A137="","",IF(I137&lt;=0,"Vollständig getilgt",IF(I137&lt;'Darlehensdaten'!$B$6*0.5,"Restschuld unter 50 %","Aktiv")))</f>
        <v/>
      </c>
    </row>
    <row r="138">
      <c r="A138" s="16">
        <f>IF(AND(A137&lt;&gt;"",A137&lt;'Darlehensdaten'!$B$8*12),A137+1,"")</f>
        <v/>
      </c>
      <c r="B138" s="36">
        <f>IF(A138="","",EDATE(B137,1))</f>
        <v/>
      </c>
      <c r="C138" s="37">
        <f>IF(A138="","",I137)</f>
        <v/>
      </c>
      <c r="D138" s="37">
        <f>IF(C138="","",MIN('Darlehensdaten'!$E$4,C138+E138))</f>
        <v/>
      </c>
      <c r="E138" s="37">
        <f>IF(C138="","",C138*'Darlehensdaten'!$B$10/12)</f>
        <v/>
      </c>
      <c r="F138" s="37">
        <f>IF(C138="","",MAX(0,D138-E138))</f>
        <v/>
      </c>
      <c r="G138" s="37">
        <f>IF(C138="","",IF(MOD(A138,12)=0,MIN(MAX(0,C138-F138),'Darlehensdaten'!$B$6*'Darlehensdaten'!$B$12),0))</f>
        <v/>
      </c>
      <c r="H138" s="37">
        <f>IF(C138="","",F138+G138)</f>
        <v/>
      </c>
      <c r="I138" s="37">
        <f>IF(C138="","",MAX(0,C138-H138))</f>
        <v/>
      </c>
      <c r="J138" s="19">
        <f>IF(C138="","",IFERROR(E138/D138,0))</f>
        <v/>
      </c>
      <c r="K138" s="19">
        <f>IF(C138="","",IFERROR(F138/D138,0))</f>
        <v/>
      </c>
      <c r="L138" s="16">
        <f>IF(A138="","",IF(I138&lt;=0,"Vollständig getilgt",IF(I138&lt;'Darlehensdaten'!$B$6*0.5,"Restschuld unter 50 %","Aktiv")))</f>
        <v/>
      </c>
    </row>
    <row r="139">
      <c r="A139" s="12">
        <f>IF(AND(A138&lt;&gt;"",A138&lt;'Darlehensdaten'!$B$8*12),A138+1,"")</f>
        <v/>
      </c>
      <c r="B139" s="34">
        <f>IF(A139="","",EDATE(B138,1))</f>
        <v/>
      </c>
      <c r="C139" s="35">
        <f>IF(A139="","",I138)</f>
        <v/>
      </c>
      <c r="D139" s="35">
        <f>IF(C139="","",MIN('Darlehensdaten'!$E$4,C139+E139))</f>
        <v/>
      </c>
      <c r="E139" s="35">
        <f>IF(C139="","",C139*'Darlehensdaten'!$B$10/12)</f>
        <v/>
      </c>
      <c r="F139" s="35">
        <f>IF(C139="","",MAX(0,D139-E139))</f>
        <v/>
      </c>
      <c r="G139" s="35">
        <f>IF(C139="","",IF(MOD(A139,12)=0,MIN(MAX(0,C139-F139),'Darlehensdaten'!$B$6*'Darlehensdaten'!$B$12),0))</f>
        <v/>
      </c>
      <c r="H139" s="35">
        <f>IF(C139="","",F139+G139)</f>
        <v/>
      </c>
      <c r="I139" s="35">
        <f>IF(C139="","",MAX(0,C139-H139))</f>
        <v/>
      </c>
      <c r="J139" s="15">
        <f>IF(C139="","",IFERROR(E139/D139,0))</f>
        <v/>
      </c>
      <c r="K139" s="15">
        <f>IF(C139="","",IFERROR(F139/D139,0))</f>
        <v/>
      </c>
      <c r="L139" s="12">
        <f>IF(A139="","",IF(I139&lt;=0,"Vollständig getilgt",IF(I139&lt;'Darlehensdaten'!$B$6*0.5,"Restschuld unter 50 %","Aktiv")))</f>
        <v/>
      </c>
    </row>
    <row r="140">
      <c r="A140" s="16">
        <f>IF(AND(A139&lt;&gt;"",A139&lt;'Darlehensdaten'!$B$8*12),A139+1,"")</f>
        <v/>
      </c>
      <c r="B140" s="36">
        <f>IF(A140="","",EDATE(B139,1))</f>
        <v/>
      </c>
      <c r="C140" s="37">
        <f>IF(A140="","",I139)</f>
        <v/>
      </c>
      <c r="D140" s="37">
        <f>IF(C140="","",MIN('Darlehensdaten'!$E$4,C140+E140))</f>
        <v/>
      </c>
      <c r="E140" s="37">
        <f>IF(C140="","",C140*'Darlehensdaten'!$B$10/12)</f>
        <v/>
      </c>
      <c r="F140" s="37">
        <f>IF(C140="","",MAX(0,D140-E140))</f>
        <v/>
      </c>
      <c r="G140" s="37">
        <f>IF(C140="","",IF(MOD(A140,12)=0,MIN(MAX(0,C140-F140),'Darlehensdaten'!$B$6*'Darlehensdaten'!$B$12),0))</f>
        <v/>
      </c>
      <c r="H140" s="37">
        <f>IF(C140="","",F140+G140)</f>
        <v/>
      </c>
      <c r="I140" s="37">
        <f>IF(C140="","",MAX(0,C140-H140))</f>
        <v/>
      </c>
      <c r="J140" s="19">
        <f>IF(C140="","",IFERROR(E140/D140,0))</f>
        <v/>
      </c>
      <c r="K140" s="19">
        <f>IF(C140="","",IFERROR(F140/D140,0))</f>
        <v/>
      </c>
      <c r="L140" s="16">
        <f>IF(A140="","",IF(I140&lt;=0,"Vollständig getilgt",IF(I140&lt;'Darlehensdaten'!$B$6*0.5,"Restschuld unter 50 %","Aktiv")))</f>
        <v/>
      </c>
    </row>
    <row r="141">
      <c r="A141" s="12">
        <f>IF(AND(A140&lt;&gt;"",A140&lt;'Darlehensdaten'!$B$8*12),A140+1,"")</f>
        <v/>
      </c>
      <c r="B141" s="34">
        <f>IF(A141="","",EDATE(B140,1))</f>
        <v/>
      </c>
      <c r="C141" s="35">
        <f>IF(A141="","",I140)</f>
        <v/>
      </c>
      <c r="D141" s="35">
        <f>IF(C141="","",MIN('Darlehensdaten'!$E$4,C141+E141))</f>
        <v/>
      </c>
      <c r="E141" s="35">
        <f>IF(C141="","",C141*'Darlehensdaten'!$B$10/12)</f>
        <v/>
      </c>
      <c r="F141" s="35">
        <f>IF(C141="","",MAX(0,D141-E141))</f>
        <v/>
      </c>
      <c r="G141" s="35">
        <f>IF(C141="","",IF(MOD(A141,12)=0,MIN(MAX(0,C141-F141),'Darlehensdaten'!$B$6*'Darlehensdaten'!$B$12),0))</f>
        <v/>
      </c>
      <c r="H141" s="35">
        <f>IF(C141="","",F141+G141)</f>
        <v/>
      </c>
      <c r="I141" s="35">
        <f>IF(C141="","",MAX(0,C141-H141))</f>
        <v/>
      </c>
      <c r="J141" s="15">
        <f>IF(C141="","",IFERROR(E141/D141,0))</f>
        <v/>
      </c>
      <c r="K141" s="15">
        <f>IF(C141="","",IFERROR(F141/D141,0))</f>
        <v/>
      </c>
      <c r="L141" s="12">
        <f>IF(A141="","",IF(I141&lt;=0,"Vollständig getilgt",IF(I141&lt;'Darlehensdaten'!$B$6*0.5,"Restschuld unter 50 %","Aktiv")))</f>
        <v/>
      </c>
    </row>
    <row r="142">
      <c r="A142" s="16">
        <f>IF(AND(A141&lt;&gt;"",A141&lt;'Darlehensdaten'!$B$8*12),A141+1,"")</f>
        <v/>
      </c>
      <c r="B142" s="36">
        <f>IF(A142="","",EDATE(B141,1))</f>
        <v/>
      </c>
      <c r="C142" s="37">
        <f>IF(A142="","",I141)</f>
        <v/>
      </c>
      <c r="D142" s="37">
        <f>IF(C142="","",MIN('Darlehensdaten'!$E$4,C142+E142))</f>
        <v/>
      </c>
      <c r="E142" s="37">
        <f>IF(C142="","",C142*'Darlehensdaten'!$B$10/12)</f>
        <v/>
      </c>
      <c r="F142" s="37">
        <f>IF(C142="","",MAX(0,D142-E142))</f>
        <v/>
      </c>
      <c r="G142" s="37">
        <f>IF(C142="","",IF(MOD(A142,12)=0,MIN(MAX(0,C142-F142),'Darlehensdaten'!$B$6*'Darlehensdaten'!$B$12),0))</f>
        <v/>
      </c>
      <c r="H142" s="37">
        <f>IF(C142="","",F142+G142)</f>
        <v/>
      </c>
      <c r="I142" s="37">
        <f>IF(C142="","",MAX(0,C142-H142))</f>
        <v/>
      </c>
      <c r="J142" s="19">
        <f>IF(C142="","",IFERROR(E142/D142,0))</f>
        <v/>
      </c>
      <c r="K142" s="19">
        <f>IF(C142="","",IFERROR(F142/D142,0))</f>
        <v/>
      </c>
      <c r="L142" s="16">
        <f>IF(A142="","",IF(I142&lt;=0,"Vollständig getilgt",IF(I142&lt;'Darlehensdaten'!$B$6*0.5,"Restschuld unter 50 %","Aktiv")))</f>
        <v/>
      </c>
    </row>
    <row r="143">
      <c r="A143" s="12">
        <f>IF(AND(A142&lt;&gt;"",A142&lt;'Darlehensdaten'!$B$8*12),A142+1,"")</f>
        <v/>
      </c>
      <c r="B143" s="34">
        <f>IF(A143="","",EDATE(B142,1))</f>
        <v/>
      </c>
      <c r="C143" s="35">
        <f>IF(A143="","",I142)</f>
        <v/>
      </c>
      <c r="D143" s="35">
        <f>IF(C143="","",MIN('Darlehensdaten'!$E$4,C143+E143))</f>
        <v/>
      </c>
      <c r="E143" s="35">
        <f>IF(C143="","",C143*'Darlehensdaten'!$B$10/12)</f>
        <v/>
      </c>
      <c r="F143" s="35">
        <f>IF(C143="","",MAX(0,D143-E143))</f>
        <v/>
      </c>
      <c r="G143" s="35">
        <f>IF(C143="","",IF(MOD(A143,12)=0,MIN(MAX(0,C143-F143),'Darlehensdaten'!$B$6*'Darlehensdaten'!$B$12),0))</f>
        <v/>
      </c>
      <c r="H143" s="35">
        <f>IF(C143="","",F143+G143)</f>
        <v/>
      </c>
      <c r="I143" s="35">
        <f>IF(C143="","",MAX(0,C143-H143))</f>
        <v/>
      </c>
      <c r="J143" s="15">
        <f>IF(C143="","",IFERROR(E143/D143,0))</f>
        <v/>
      </c>
      <c r="K143" s="15">
        <f>IF(C143="","",IFERROR(F143/D143,0))</f>
        <v/>
      </c>
      <c r="L143" s="12">
        <f>IF(A143="","",IF(I143&lt;=0,"Vollständig getilgt",IF(I143&lt;'Darlehensdaten'!$B$6*0.5,"Restschuld unter 50 %","Aktiv")))</f>
        <v/>
      </c>
    </row>
    <row r="144">
      <c r="A144" s="16">
        <f>IF(AND(A143&lt;&gt;"",A143&lt;'Darlehensdaten'!$B$8*12),A143+1,"")</f>
        <v/>
      </c>
      <c r="B144" s="36">
        <f>IF(A144="","",EDATE(B143,1))</f>
        <v/>
      </c>
      <c r="C144" s="37">
        <f>IF(A144="","",I143)</f>
        <v/>
      </c>
      <c r="D144" s="37">
        <f>IF(C144="","",MIN('Darlehensdaten'!$E$4,C144+E144))</f>
        <v/>
      </c>
      <c r="E144" s="37">
        <f>IF(C144="","",C144*'Darlehensdaten'!$B$10/12)</f>
        <v/>
      </c>
      <c r="F144" s="37">
        <f>IF(C144="","",MAX(0,D144-E144))</f>
        <v/>
      </c>
      <c r="G144" s="37">
        <f>IF(C144="","",IF(MOD(A144,12)=0,MIN(MAX(0,C144-F144),'Darlehensdaten'!$B$6*'Darlehensdaten'!$B$12),0))</f>
        <v/>
      </c>
      <c r="H144" s="37">
        <f>IF(C144="","",F144+G144)</f>
        <v/>
      </c>
      <c r="I144" s="37">
        <f>IF(C144="","",MAX(0,C144-H144))</f>
        <v/>
      </c>
      <c r="J144" s="19">
        <f>IF(C144="","",IFERROR(E144/D144,0))</f>
        <v/>
      </c>
      <c r="K144" s="19">
        <f>IF(C144="","",IFERROR(F144/D144,0))</f>
        <v/>
      </c>
      <c r="L144" s="16">
        <f>IF(A144="","",IF(I144&lt;=0,"Vollständig getilgt",IF(I144&lt;'Darlehensdaten'!$B$6*0.5,"Restschuld unter 50 %","Aktiv")))</f>
        <v/>
      </c>
    </row>
    <row r="145">
      <c r="A145" s="12">
        <f>IF(AND(A144&lt;&gt;"",A144&lt;'Darlehensdaten'!$B$8*12),A144+1,"")</f>
        <v/>
      </c>
      <c r="B145" s="34">
        <f>IF(A145="","",EDATE(B144,1))</f>
        <v/>
      </c>
      <c r="C145" s="35">
        <f>IF(A145="","",I144)</f>
        <v/>
      </c>
      <c r="D145" s="35">
        <f>IF(C145="","",MIN('Darlehensdaten'!$E$4,C145+E145))</f>
        <v/>
      </c>
      <c r="E145" s="35">
        <f>IF(C145="","",C145*'Darlehensdaten'!$B$10/12)</f>
        <v/>
      </c>
      <c r="F145" s="35">
        <f>IF(C145="","",MAX(0,D145-E145))</f>
        <v/>
      </c>
      <c r="G145" s="35">
        <f>IF(C145="","",IF(MOD(A145,12)=0,MIN(MAX(0,C145-F145),'Darlehensdaten'!$B$6*'Darlehensdaten'!$B$12),0))</f>
        <v/>
      </c>
      <c r="H145" s="35">
        <f>IF(C145="","",F145+G145)</f>
        <v/>
      </c>
      <c r="I145" s="35">
        <f>IF(C145="","",MAX(0,C145-H145))</f>
        <v/>
      </c>
      <c r="J145" s="15">
        <f>IF(C145="","",IFERROR(E145/D145,0))</f>
        <v/>
      </c>
      <c r="K145" s="15">
        <f>IF(C145="","",IFERROR(F145/D145,0))</f>
        <v/>
      </c>
      <c r="L145" s="12">
        <f>IF(A145="","",IF(I145&lt;=0,"Vollständig getilgt",IF(I145&lt;'Darlehensdaten'!$B$6*0.5,"Restschuld unter 50 %","Aktiv")))</f>
        <v/>
      </c>
    </row>
    <row r="146">
      <c r="A146" s="16">
        <f>IF(AND(A145&lt;&gt;"",A145&lt;'Darlehensdaten'!$B$8*12),A145+1,"")</f>
        <v/>
      </c>
      <c r="B146" s="36">
        <f>IF(A146="","",EDATE(B145,1))</f>
        <v/>
      </c>
      <c r="C146" s="37">
        <f>IF(A146="","",I145)</f>
        <v/>
      </c>
      <c r="D146" s="37">
        <f>IF(C146="","",MIN('Darlehensdaten'!$E$4,C146+E146))</f>
        <v/>
      </c>
      <c r="E146" s="37">
        <f>IF(C146="","",C146*'Darlehensdaten'!$B$10/12)</f>
        <v/>
      </c>
      <c r="F146" s="37">
        <f>IF(C146="","",MAX(0,D146-E146))</f>
        <v/>
      </c>
      <c r="G146" s="37">
        <f>IF(C146="","",IF(MOD(A146,12)=0,MIN(MAX(0,C146-F146),'Darlehensdaten'!$B$6*'Darlehensdaten'!$B$12),0))</f>
        <v/>
      </c>
      <c r="H146" s="37">
        <f>IF(C146="","",F146+G146)</f>
        <v/>
      </c>
      <c r="I146" s="37">
        <f>IF(C146="","",MAX(0,C146-H146))</f>
        <v/>
      </c>
      <c r="J146" s="19">
        <f>IF(C146="","",IFERROR(E146/D146,0))</f>
        <v/>
      </c>
      <c r="K146" s="19">
        <f>IF(C146="","",IFERROR(F146/D146,0))</f>
        <v/>
      </c>
      <c r="L146" s="16">
        <f>IF(A146="","",IF(I146&lt;=0,"Vollständig getilgt",IF(I146&lt;'Darlehensdaten'!$B$6*0.5,"Restschuld unter 50 %","Aktiv")))</f>
        <v/>
      </c>
    </row>
    <row r="147">
      <c r="A147" s="12">
        <f>IF(AND(A146&lt;&gt;"",A146&lt;'Darlehensdaten'!$B$8*12),A146+1,"")</f>
        <v/>
      </c>
      <c r="B147" s="34">
        <f>IF(A147="","",EDATE(B146,1))</f>
        <v/>
      </c>
      <c r="C147" s="35">
        <f>IF(A147="","",I146)</f>
        <v/>
      </c>
      <c r="D147" s="35">
        <f>IF(C147="","",MIN('Darlehensdaten'!$E$4,C147+E147))</f>
        <v/>
      </c>
      <c r="E147" s="35">
        <f>IF(C147="","",C147*'Darlehensdaten'!$B$10/12)</f>
        <v/>
      </c>
      <c r="F147" s="35">
        <f>IF(C147="","",MAX(0,D147-E147))</f>
        <v/>
      </c>
      <c r="G147" s="35">
        <f>IF(C147="","",IF(MOD(A147,12)=0,MIN(MAX(0,C147-F147),'Darlehensdaten'!$B$6*'Darlehensdaten'!$B$12),0))</f>
        <v/>
      </c>
      <c r="H147" s="35">
        <f>IF(C147="","",F147+G147)</f>
        <v/>
      </c>
      <c r="I147" s="35">
        <f>IF(C147="","",MAX(0,C147-H147))</f>
        <v/>
      </c>
      <c r="J147" s="15">
        <f>IF(C147="","",IFERROR(E147/D147,0))</f>
        <v/>
      </c>
      <c r="K147" s="15">
        <f>IF(C147="","",IFERROR(F147/D147,0))</f>
        <v/>
      </c>
      <c r="L147" s="12">
        <f>IF(A147="","",IF(I147&lt;=0,"Vollständig getilgt",IF(I147&lt;'Darlehensdaten'!$B$6*0.5,"Restschuld unter 50 %","Aktiv")))</f>
        <v/>
      </c>
    </row>
    <row r="148">
      <c r="A148" s="16">
        <f>IF(AND(A147&lt;&gt;"",A147&lt;'Darlehensdaten'!$B$8*12),A147+1,"")</f>
        <v/>
      </c>
      <c r="B148" s="36">
        <f>IF(A148="","",EDATE(B147,1))</f>
        <v/>
      </c>
      <c r="C148" s="37">
        <f>IF(A148="","",I147)</f>
        <v/>
      </c>
      <c r="D148" s="37">
        <f>IF(C148="","",MIN('Darlehensdaten'!$E$4,C148+E148))</f>
        <v/>
      </c>
      <c r="E148" s="37">
        <f>IF(C148="","",C148*'Darlehensdaten'!$B$10/12)</f>
        <v/>
      </c>
      <c r="F148" s="37">
        <f>IF(C148="","",MAX(0,D148-E148))</f>
        <v/>
      </c>
      <c r="G148" s="37">
        <f>IF(C148="","",IF(MOD(A148,12)=0,MIN(MAX(0,C148-F148),'Darlehensdaten'!$B$6*'Darlehensdaten'!$B$12),0))</f>
        <v/>
      </c>
      <c r="H148" s="37">
        <f>IF(C148="","",F148+G148)</f>
        <v/>
      </c>
      <c r="I148" s="37">
        <f>IF(C148="","",MAX(0,C148-H148))</f>
        <v/>
      </c>
      <c r="J148" s="19">
        <f>IF(C148="","",IFERROR(E148/D148,0))</f>
        <v/>
      </c>
      <c r="K148" s="19">
        <f>IF(C148="","",IFERROR(F148/D148,0))</f>
        <v/>
      </c>
      <c r="L148" s="16">
        <f>IF(A148="","",IF(I148&lt;=0,"Vollständig getilgt",IF(I148&lt;'Darlehensdaten'!$B$6*0.5,"Restschuld unter 50 %","Aktiv")))</f>
        <v/>
      </c>
    </row>
    <row r="149">
      <c r="A149" s="12">
        <f>IF(AND(A148&lt;&gt;"",A148&lt;'Darlehensdaten'!$B$8*12),A148+1,"")</f>
        <v/>
      </c>
      <c r="B149" s="34">
        <f>IF(A149="","",EDATE(B148,1))</f>
        <v/>
      </c>
      <c r="C149" s="35">
        <f>IF(A149="","",I148)</f>
        <v/>
      </c>
      <c r="D149" s="35">
        <f>IF(C149="","",MIN('Darlehensdaten'!$E$4,C149+E149))</f>
        <v/>
      </c>
      <c r="E149" s="35">
        <f>IF(C149="","",C149*'Darlehensdaten'!$B$10/12)</f>
        <v/>
      </c>
      <c r="F149" s="35">
        <f>IF(C149="","",MAX(0,D149-E149))</f>
        <v/>
      </c>
      <c r="G149" s="35">
        <f>IF(C149="","",IF(MOD(A149,12)=0,MIN(MAX(0,C149-F149),'Darlehensdaten'!$B$6*'Darlehensdaten'!$B$12),0))</f>
        <v/>
      </c>
      <c r="H149" s="35">
        <f>IF(C149="","",F149+G149)</f>
        <v/>
      </c>
      <c r="I149" s="35">
        <f>IF(C149="","",MAX(0,C149-H149))</f>
        <v/>
      </c>
      <c r="J149" s="15">
        <f>IF(C149="","",IFERROR(E149/D149,0))</f>
        <v/>
      </c>
      <c r="K149" s="15">
        <f>IF(C149="","",IFERROR(F149/D149,0))</f>
        <v/>
      </c>
      <c r="L149" s="12">
        <f>IF(A149="","",IF(I149&lt;=0,"Vollständig getilgt",IF(I149&lt;'Darlehensdaten'!$B$6*0.5,"Restschuld unter 50 %","Aktiv")))</f>
        <v/>
      </c>
    </row>
    <row r="150">
      <c r="A150" s="16">
        <f>IF(AND(A149&lt;&gt;"",A149&lt;'Darlehensdaten'!$B$8*12),A149+1,"")</f>
        <v/>
      </c>
      <c r="B150" s="36">
        <f>IF(A150="","",EDATE(B149,1))</f>
        <v/>
      </c>
      <c r="C150" s="37">
        <f>IF(A150="","",I149)</f>
        <v/>
      </c>
      <c r="D150" s="37">
        <f>IF(C150="","",MIN('Darlehensdaten'!$E$4,C150+E150))</f>
        <v/>
      </c>
      <c r="E150" s="37">
        <f>IF(C150="","",C150*'Darlehensdaten'!$B$10/12)</f>
        <v/>
      </c>
      <c r="F150" s="37">
        <f>IF(C150="","",MAX(0,D150-E150))</f>
        <v/>
      </c>
      <c r="G150" s="37">
        <f>IF(C150="","",IF(MOD(A150,12)=0,MIN(MAX(0,C150-F150),'Darlehensdaten'!$B$6*'Darlehensdaten'!$B$12),0))</f>
        <v/>
      </c>
      <c r="H150" s="37">
        <f>IF(C150="","",F150+G150)</f>
        <v/>
      </c>
      <c r="I150" s="37">
        <f>IF(C150="","",MAX(0,C150-H150))</f>
        <v/>
      </c>
      <c r="J150" s="19">
        <f>IF(C150="","",IFERROR(E150/D150,0))</f>
        <v/>
      </c>
      <c r="K150" s="19">
        <f>IF(C150="","",IFERROR(F150/D150,0))</f>
        <v/>
      </c>
      <c r="L150" s="16">
        <f>IF(A150="","",IF(I150&lt;=0,"Vollständig getilgt",IF(I150&lt;'Darlehensdaten'!$B$6*0.5,"Restschuld unter 50 %","Aktiv")))</f>
        <v/>
      </c>
    </row>
    <row r="151">
      <c r="A151" s="12">
        <f>IF(AND(A150&lt;&gt;"",A150&lt;'Darlehensdaten'!$B$8*12),A150+1,"")</f>
        <v/>
      </c>
      <c r="B151" s="34">
        <f>IF(A151="","",EDATE(B150,1))</f>
        <v/>
      </c>
      <c r="C151" s="35">
        <f>IF(A151="","",I150)</f>
        <v/>
      </c>
      <c r="D151" s="35">
        <f>IF(C151="","",MIN('Darlehensdaten'!$E$4,C151+E151))</f>
        <v/>
      </c>
      <c r="E151" s="35">
        <f>IF(C151="","",C151*'Darlehensdaten'!$B$10/12)</f>
        <v/>
      </c>
      <c r="F151" s="35">
        <f>IF(C151="","",MAX(0,D151-E151))</f>
        <v/>
      </c>
      <c r="G151" s="35">
        <f>IF(C151="","",IF(MOD(A151,12)=0,MIN(MAX(0,C151-F151),'Darlehensdaten'!$B$6*'Darlehensdaten'!$B$12),0))</f>
        <v/>
      </c>
      <c r="H151" s="35">
        <f>IF(C151="","",F151+G151)</f>
        <v/>
      </c>
      <c r="I151" s="35">
        <f>IF(C151="","",MAX(0,C151-H151))</f>
        <v/>
      </c>
      <c r="J151" s="15">
        <f>IF(C151="","",IFERROR(E151/D151,0))</f>
        <v/>
      </c>
      <c r="K151" s="15">
        <f>IF(C151="","",IFERROR(F151/D151,0))</f>
        <v/>
      </c>
      <c r="L151" s="12">
        <f>IF(A151="","",IF(I151&lt;=0,"Vollständig getilgt",IF(I151&lt;'Darlehensdaten'!$B$6*0.5,"Restschuld unter 50 %","Aktiv")))</f>
        <v/>
      </c>
    </row>
    <row r="152">
      <c r="A152" s="16">
        <f>IF(AND(A151&lt;&gt;"",A151&lt;'Darlehensdaten'!$B$8*12),A151+1,"")</f>
        <v/>
      </c>
      <c r="B152" s="36">
        <f>IF(A152="","",EDATE(B151,1))</f>
        <v/>
      </c>
      <c r="C152" s="37">
        <f>IF(A152="","",I151)</f>
        <v/>
      </c>
      <c r="D152" s="37">
        <f>IF(C152="","",MIN('Darlehensdaten'!$E$4,C152+E152))</f>
        <v/>
      </c>
      <c r="E152" s="37">
        <f>IF(C152="","",C152*'Darlehensdaten'!$B$10/12)</f>
        <v/>
      </c>
      <c r="F152" s="37">
        <f>IF(C152="","",MAX(0,D152-E152))</f>
        <v/>
      </c>
      <c r="G152" s="37">
        <f>IF(C152="","",IF(MOD(A152,12)=0,MIN(MAX(0,C152-F152),'Darlehensdaten'!$B$6*'Darlehensdaten'!$B$12),0))</f>
        <v/>
      </c>
      <c r="H152" s="37">
        <f>IF(C152="","",F152+G152)</f>
        <v/>
      </c>
      <c r="I152" s="37">
        <f>IF(C152="","",MAX(0,C152-H152))</f>
        <v/>
      </c>
      <c r="J152" s="19">
        <f>IF(C152="","",IFERROR(E152/D152,0))</f>
        <v/>
      </c>
      <c r="K152" s="19">
        <f>IF(C152="","",IFERROR(F152/D152,0))</f>
        <v/>
      </c>
      <c r="L152" s="16">
        <f>IF(A152="","",IF(I152&lt;=0,"Vollständig getilgt",IF(I152&lt;'Darlehensdaten'!$B$6*0.5,"Restschuld unter 50 %","Aktiv")))</f>
        <v/>
      </c>
    </row>
    <row r="153">
      <c r="A153" s="12">
        <f>IF(AND(A152&lt;&gt;"",A152&lt;'Darlehensdaten'!$B$8*12),A152+1,"")</f>
        <v/>
      </c>
      <c r="B153" s="34">
        <f>IF(A153="","",EDATE(B152,1))</f>
        <v/>
      </c>
      <c r="C153" s="35">
        <f>IF(A153="","",I152)</f>
        <v/>
      </c>
      <c r="D153" s="35">
        <f>IF(C153="","",MIN('Darlehensdaten'!$E$4,C153+E153))</f>
        <v/>
      </c>
      <c r="E153" s="35">
        <f>IF(C153="","",C153*'Darlehensdaten'!$B$10/12)</f>
        <v/>
      </c>
      <c r="F153" s="35">
        <f>IF(C153="","",MAX(0,D153-E153))</f>
        <v/>
      </c>
      <c r="G153" s="35">
        <f>IF(C153="","",IF(MOD(A153,12)=0,MIN(MAX(0,C153-F153),'Darlehensdaten'!$B$6*'Darlehensdaten'!$B$12),0))</f>
        <v/>
      </c>
      <c r="H153" s="35">
        <f>IF(C153="","",F153+G153)</f>
        <v/>
      </c>
      <c r="I153" s="35">
        <f>IF(C153="","",MAX(0,C153-H153))</f>
        <v/>
      </c>
      <c r="J153" s="15">
        <f>IF(C153="","",IFERROR(E153/D153,0))</f>
        <v/>
      </c>
      <c r="K153" s="15">
        <f>IF(C153="","",IFERROR(F153/D153,0))</f>
        <v/>
      </c>
      <c r="L153" s="12">
        <f>IF(A153="","",IF(I153&lt;=0,"Vollständig getilgt",IF(I153&lt;'Darlehensdaten'!$B$6*0.5,"Restschuld unter 50 %","Aktiv")))</f>
        <v/>
      </c>
    </row>
    <row r="154">
      <c r="A154" s="16">
        <f>IF(AND(A153&lt;&gt;"",A153&lt;'Darlehensdaten'!$B$8*12),A153+1,"")</f>
        <v/>
      </c>
      <c r="B154" s="36">
        <f>IF(A154="","",EDATE(B153,1))</f>
        <v/>
      </c>
      <c r="C154" s="37">
        <f>IF(A154="","",I153)</f>
        <v/>
      </c>
      <c r="D154" s="37">
        <f>IF(C154="","",MIN('Darlehensdaten'!$E$4,C154+E154))</f>
        <v/>
      </c>
      <c r="E154" s="37">
        <f>IF(C154="","",C154*'Darlehensdaten'!$B$10/12)</f>
        <v/>
      </c>
      <c r="F154" s="37">
        <f>IF(C154="","",MAX(0,D154-E154))</f>
        <v/>
      </c>
      <c r="G154" s="37">
        <f>IF(C154="","",IF(MOD(A154,12)=0,MIN(MAX(0,C154-F154),'Darlehensdaten'!$B$6*'Darlehensdaten'!$B$12),0))</f>
        <v/>
      </c>
      <c r="H154" s="37">
        <f>IF(C154="","",F154+G154)</f>
        <v/>
      </c>
      <c r="I154" s="37">
        <f>IF(C154="","",MAX(0,C154-H154))</f>
        <v/>
      </c>
      <c r="J154" s="19">
        <f>IF(C154="","",IFERROR(E154/D154,0))</f>
        <v/>
      </c>
      <c r="K154" s="19">
        <f>IF(C154="","",IFERROR(F154/D154,0))</f>
        <v/>
      </c>
      <c r="L154" s="16">
        <f>IF(A154="","",IF(I154&lt;=0,"Vollständig getilgt",IF(I154&lt;'Darlehensdaten'!$B$6*0.5,"Restschuld unter 50 %","Aktiv")))</f>
        <v/>
      </c>
    </row>
    <row r="155">
      <c r="A155" s="12">
        <f>IF(AND(A154&lt;&gt;"",A154&lt;'Darlehensdaten'!$B$8*12),A154+1,"")</f>
        <v/>
      </c>
      <c r="B155" s="34">
        <f>IF(A155="","",EDATE(B154,1))</f>
        <v/>
      </c>
      <c r="C155" s="35">
        <f>IF(A155="","",I154)</f>
        <v/>
      </c>
      <c r="D155" s="35">
        <f>IF(C155="","",MIN('Darlehensdaten'!$E$4,C155+E155))</f>
        <v/>
      </c>
      <c r="E155" s="35">
        <f>IF(C155="","",C155*'Darlehensdaten'!$B$10/12)</f>
        <v/>
      </c>
      <c r="F155" s="35">
        <f>IF(C155="","",MAX(0,D155-E155))</f>
        <v/>
      </c>
      <c r="G155" s="35">
        <f>IF(C155="","",IF(MOD(A155,12)=0,MIN(MAX(0,C155-F155),'Darlehensdaten'!$B$6*'Darlehensdaten'!$B$12),0))</f>
        <v/>
      </c>
      <c r="H155" s="35">
        <f>IF(C155="","",F155+G155)</f>
        <v/>
      </c>
      <c r="I155" s="35">
        <f>IF(C155="","",MAX(0,C155-H155))</f>
        <v/>
      </c>
      <c r="J155" s="15">
        <f>IF(C155="","",IFERROR(E155/D155,0))</f>
        <v/>
      </c>
      <c r="K155" s="15">
        <f>IF(C155="","",IFERROR(F155/D155,0))</f>
        <v/>
      </c>
      <c r="L155" s="12">
        <f>IF(A155="","",IF(I155&lt;=0,"Vollständig getilgt",IF(I155&lt;'Darlehensdaten'!$B$6*0.5,"Restschuld unter 50 %","Aktiv")))</f>
        <v/>
      </c>
    </row>
    <row r="156">
      <c r="A156" s="16">
        <f>IF(AND(A155&lt;&gt;"",A155&lt;'Darlehensdaten'!$B$8*12),A155+1,"")</f>
        <v/>
      </c>
      <c r="B156" s="36">
        <f>IF(A156="","",EDATE(B155,1))</f>
        <v/>
      </c>
      <c r="C156" s="37">
        <f>IF(A156="","",I155)</f>
        <v/>
      </c>
      <c r="D156" s="37">
        <f>IF(C156="","",MIN('Darlehensdaten'!$E$4,C156+E156))</f>
        <v/>
      </c>
      <c r="E156" s="37">
        <f>IF(C156="","",C156*'Darlehensdaten'!$B$10/12)</f>
        <v/>
      </c>
      <c r="F156" s="37">
        <f>IF(C156="","",MAX(0,D156-E156))</f>
        <v/>
      </c>
      <c r="G156" s="37">
        <f>IF(C156="","",IF(MOD(A156,12)=0,MIN(MAX(0,C156-F156),'Darlehensdaten'!$B$6*'Darlehensdaten'!$B$12),0))</f>
        <v/>
      </c>
      <c r="H156" s="37">
        <f>IF(C156="","",F156+G156)</f>
        <v/>
      </c>
      <c r="I156" s="37">
        <f>IF(C156="","",MAX(0,C156-H156))</f>
        <v/>
      </c>
      <c r="J156" s="19">
        <f>IF(C156="","",IFERROR(E156/D156,0))</f>
        <v/>
      </c>
      <c r="K156" s="19">
        <f>IF(C156="","",IFERROR(F156/D156,0))</f>
        <v/>
      </c>
      <c r="L156" s="16">
        <f>IF(A156="","",IF(I156&lt;=0,"Vollständig getilgt",IF(I156&lt;'Darlehensdaten'!$B$6*0.5,"Restschuld unter 50 %","Aktiv")))</f>
        <v/>
      </c>
    </row>
    <row r="157">
      <c r="A157" s="12">
        <f>IF(AND(A156&lt;&gt;"",A156&lt;'Darlehensdaten'!$B$8*12),A156+1,"")</f>
        <v/>
      </c>
      <c r="B157" s="34">
        <f>IF(A157="","",EDATE(B156,1))</f>
        <v/>
      </c>
      <c r="C157" s="35">
        <f>IF(A157="","",I156)</f>
        <v/>
      </c>
      <c r="D157" s="35">
        <f>IF(C157="","",MIN('Darlehensdaten'!$E$4,C157+E157))</f>
        <v/>
      </c>
      <c r="E157" s="35">
        <f>IF(C157="","",C157*'Darlehensdaten'!$B$10/12)</f>
        <v/>
      </c>
      <c r="F157" s="35">
        <f>IF(C157="","",MAX(0,D157-E157))</f>
        <v/>
      </c>
      <c r="G157" s="35">
        <f>IF(C157="","",IF(MOD(A157,12)=0,MIN(MAX(0,C157-F157),'Darlehensdaten'!$B$6*'Darlehensdaten'!$B$12),0))</f>
        <v/>
      </c>
      <c r="H157" s="35">
        <f>IF(C157="","",F157+G157)</f>
        <v/>
      </c>
      <c r="I157" s="35">
        <f>IF(C157="","",MAX(0,C157-H157))</f>
        <v/>
      </c>
      <c r="J157" s="15">
        <f>IF(C157="","",IFERROR(E157/D157,0))</f>
        <v/>
      </c>
      <c r="K157" s="15">
        <f>IF(C157="","",IFERROR(F157/D157,0))</f>
        <v/>
      </c>
      <c r="L157" s="12">
        <f>IF(A157="","",IF(I157&lt;=0,"Vollständig getilgt",IF(I157&lt;'Darlehensdaten'!$B$6*0.5,"Restschuld unter 50 %","Aktiv")))</f>
        <v/>
      </c>
    </row>
    <row r="158">
      <c r="A158" s="16">
        <f>IF(AND(A157&lt;&gt;"",A157&lt;'Darlehensdaten'!$B$8*12),A157+1,"")</f>
        <v/>
      </c>
      <c r="B158" s="36">
        <f>IF(A158="","",EDATE(B157,1))</f>
        <v/>
      </c>
      <c r="C158" s="37">
        <f>IF(A158="","",I157)</f>
        <v/>
      </c>
      <c r="D158" s="37">
        <f>IF(C158="","",MIN('Darlehensdaten'!$E$4,C158+E158))</f>
        <v/>
      </c>
      <c r="E158" s="37">
        <f>IF(C158="","",C158*'Darlehensdaten'!$B$10/12)</f>
        <v/>
      </c>
      <c r="F158" s="37">
        <f>IF(C158="","",MAX(0,D158-E158))</f>
        <v/>
      </c>
      <c r="G158" s="37">
        <f>IF(C158="","",IF(MOD(A158,12)=0,MIN(MAX(0,C158-F158),'Darlehensdaten'!$B$6*'Darlehensdaten'!$B$12),0))</f>
        <v/>
      </c>
      <c r="H158" s="37">
        <f>IF(C158="","",F158+G158)</f>
        <v/>
      </c>
      <c r="I158" s="37">
        <f>IF(C158="","",MAX(0,C158-H158))</f>
        <v/>
      </c>
      <c r="J158" s="19">
        <f>IF(C158="","",IFERROR(E158/D158,0))</f>
        <v/>
      </c>
      <c r="K158" s="19">
        <f>IF(C158="","",IFERROR(F158/D158,0))</f>
        <v/>
      </c>
      <c r="L158" s="16">
        <f>IF(A158="","",IF(I158&lt;=0,"Vollständig getilgt",IF(I158&lt;'Darlehensdaten'!$B$6*0.5,"Restschuld unter 50 %","Aktiv")))</f>
        <v/>
      </c>
    </row>
    <row r="159">
      <c r="A159" s="12">
        <f>IF(AND(A158&lt;&gt;"",A158&lt;'Darlehensdaten'!$B$8*12),A158+1,"")</f>
        <v/>
      </c>
      <c r="B159" s="34">
        <f>IF(A159="","",EDATE(B158,1))</f>
        <v/>
      </c>
      <c r="C159" s="35">
        <f>IF(A159="","",I158)</f>
        <v/>
      </c>
      <c r="D159" s="35">
        <f>IF(C159="","",MIN('Darlehensdaten'!$E$4,C159+E159))</f>
        <v/>
      </c>
      <c r="E159" s="35">
        <f>IF(C159="","",C159*'Darlehensdaten'!$B$10/12)</f>
        <v/>
      </c>
      <c r="F159" s="35">
        <f>IF(C159="","",MAX(0,D159-E159))</f>
        <v/>
      </c>
      <c r="G159" s="35">
        <f>IF(C159="","",IF(MOD(A159,12)=0,MIN(MAX(0,C159-F159),'Darlehensdaten'!$B$6*'Darlehensdaten'!$B$12),0))</f>
        <v/>
      </c>
      <c r="H159" s="35">
        <f>IF(C159="","",F159+G159)</f>
        <v/>
      </c>
      <c r="I159" s="35">
        <f>IF(C159="","",MAX(0,C159-H159))</f>
        <v/>
      </c>
      <c r="J159" s="15">
        <f>IF(C159="","",IFERROR(E159/D159,0))</f>
        <v/>
      </c>
      <c r="K159" s="15">
        <f>IF(C159="","",IFERROR(F159/D159,0))</f>
        <v/>
      </c>
      <c r="L159" s="12">
        <f>IF(A159="","",IF(I159&lt;=0,"Vollständig getilgt",IF(I159&lt;'Darlehensdaten'!$B$6*0.5,"Restschuld unter 50 %","Aktiv")))</f>
        <v/>
      </c>
    </row>
    <row r="160">
      <c r="A160" s="16">
        <f>IF(AND(A159&lt;&gt;"",A159&lt;'Darlehensdaten'!$B$8*12),A159+1,"")</f>
        <v/>
      </c>
      <c r="B160" s="36">
        <f>IF(A160="","",EDATE(B159,1))</f>
        <v/>
      </c>
      <c r="C160" s="37">
        <f>IF(A160="","",I159)</f>
        <v/>
      </c>
      <c r="D160" s="37">
        <f>IF(C160="","",MIN('Darlehensdaten'!$E$4,C160+E160))</f>
        <v/>
      </c>
      <c r="E160" s="37">
        <f>IF(C160="","",C160*'Darlehensdaten'!$B$10/12)</f>
        <v/>
      </c>
      <c r="F160" s="37">
        <f>IF(C160="","",MAX(0,D160-E160))</f>
        <v/>
      </c>
      <c r="G160" s="37">
        <f>IF(C160="","",IF(MOD(A160,12)=0,MIN(MAX(0,C160-F160),'Darlehensdaten'!$B$6*'Darlehensdaten'!$B$12),0))</f>
        <v/>
      </c>
      <c r="H160" s="37">
        <f>IF(C160="","",F160+G160)</f>
        <v/>
      </c>
      <c r="I160" s="37">
        <f>IF(C160="","",MAX(0,C160-H160))</f>
        <v/>
      </c>
      <c r="J160" s="19">
        <f>IF(C160="","",IFERROR(E160/D160,0))</f>
        <v/>
      </c>
      <c r="K160" s="19">
        <f>IF(C160="","",IFERROR(F160/D160,0))</f>
        <v/>
      </c>
      <c r="L160" s="16">
        <f>IF(A160="","",IF(I160&lt;=0,"Vollständig getilgt",IF(I160&lt;'Darlehensdaten'!$B$6*0.5,"Restschuld unter 50 %","Aktiv")))</f>
        <v/>
      </c>
    </row>
    <row r="161">
      <c r="A161" s="12">
        <f>IF(AND(A160&lt;&gt;"",A160&lt;'Darlehensdaten'!$B$8*12),A160+1,"")</f>
        <v/>
      </c>
      <c r="B161" s="34">
        <f>IF(A161="","",EDATE(B160,1))</f>
        <v/>
      </c>
      <c r="C161" s="35">
        <f>IF(A161="","",I160)</f>
        <v/>
      </c>
      <c r="D161" s="35">
        <f>IF(C161="","",MIN('Darlehensdaten'!$E$4,C161+E161))</f>
        <v/>
      </c>
      <c r="E161" s="35">
        <f>IF(C161="","",C161*'Darlehensdaten'!$B$10/12)</f>
        <v/>
      </c>
      <c r="F161" s="35">
        <f>IF(C161="","",MAX(0,D161-E161))</f>
        <v/>
      </c>
      <c r="G161" s="35">
        <f>IF(C161="","",IF(MOD(A161,12)=0,MIN(MAX(0,C161-F161),'Darlehensdaten'!$B$6*'Darlehensdaten'!$B$12),0))</f>
        <v/>
      </c>
      <c r="H161" s="35">
        <f>IF(C161="","",F161+G161)</f>
        <v/>
      </c>
      <c r="I161" s="35">
        <f>IF(C161="","",MAX(0,C161-H161))</f>
        <v/>
      </c>
      <c r="J161" s="15">
        <f>IF(C161="","",IFERROR(E161/D161,0))</f>
        <v/>
      </c>
      <c r="K161" s="15">
        <f>IF(C161="","",IFERROR(F161/D161,0))</f>
        <v/>
      </c>
      <c r="L161" s="12">
        <f>IF(A161="","",IF(I161&lt;=0,"Vollständig getilgt",IF(I161&lt;'Darlehensdaten'!$B$6*0.5,"Restschuld unter 50 %","Aktiv")))</f>
        <v/>
      </c>
    </row>
    <row r="162">
      <c r="A162" s="16">
        <f>IF(AND(A161&lt;&gt;"",A161&lt;'Darlehensdaten'!$B$8*12),A161+1,"")</f>
        <v/>
      </c>
      <c r="B162" s="36">
        <f>IF(A162="","",EDATE(B161,1))</f>
        <v/>
      </c>
      <c r="C162" s="37">
        <f>IF(A162="","",I161)</f>
        <v/>
      </c>
      <c r="D162" s="37">
        <f>IF(C162="","",MIN('Darlehensdaten'!$E$4,C162+E162))</f>
        <v/>
      </c>
      <c r="E162" s="37">
        <f>IF(C162="","",C162*'Darlehensdaten'!$B$10/12)</f>
        <v/>
      </c>
      <c r="F162" s="37">
        <f>IF(C162="","",MAX(0,D162-E162))</f>
        <v/>
      </c>
      <c r="G162" s="37">
        <f>IF(C162="","",IF(MOD(A162,12)=0,MIN(MAX(0,C162-F162),'Darlehensdaten'!$B$6*'Darlehensdaten'!$B$12),0))</f>
        <v/>
      </c>
      <c r="H162" s="37">
        <f>IF(C162="","",F162+G162)</f>
        <v/>
      </c>
      <c r="I162" s="37">
        <f>IF(C162="","",MAX(0,C162-H162))</f>
        <v/>
      </c>
      <c r="J162" s="19">
        <f>IF(C162="","",IFERROR(E162/D162,0))</f>
        <v/>
      </c>
      <c r="K162" s="19">
        <f>IF(C162="","",IFERROR(F162/D162,0))</f>
        <v/>
      </c>
      <c r="L162" s="16">
        <f>IF(A162="","",IF(I162&lt;=0,"Vollständig getilgt",IF(I162&lt;'Darlehensdaten'!$B$6*0.5,"Restschuld unter 50 %","Aktiv")))</f>
        <v/>
      </c>
    </row>
    <row r="163">
      <c r="A163" s="12">
        <f>IF(AND(A162&lt;&gt;"",A162&lt;'Darlehensdaten'!$B$8*12),A162+1,"")</f>
        <v/>
      </c>
      <c r="B163" s="34">
        <f>IF(A163="","",EDATE(B162,1))</f>
        <v/>
      </c>
      <c r="C163" s="35">
        <f>IF(A163="","",I162)</f>
        <v/>
      </c>
      <c r="D163" s="35">
        <f>IF(C163="","",MIN('Darlehensdaten'!$E$4,C163+E163))</f>
        <v/>
      </c>
      <c r="E163" s="35">
        <f>IF(C163="","",C163*'Darlehensdaten'!$B$10/12)</f>
        <v/>
      </c>
      <c r="F163" s="35">
        <f>IF(C163="","",MAX(0,D163-E163))</f>
        <v/>
      </c>
      <c r="G163" s="35">
        <f>IF(C163="","",IF(MOD(A163,12)=0,MIN(MAX(0,C163-F163),'Darlehensdaten'!$B$6*'Darlehensdaten'!$B$12),0))</f>
        <v/>
      </c>
      <c r="H163" s="35">
        <f>IF(C163="","",F163+G163)</f>
        <v/>
      </c>
      <c r="I163" s="35">
        <f>IF(C163="","",MAX(0,C163-H163))</f>
        <v/>
      </c>
      <c r="J163" s="15">
        <f>IF(C163="","",IFERROR(E163/D163,0))</f>
        <v/>
      </c>
      <c r="K163" s="15">
        <f>IF(C163="","",IFERROR(F163/D163,0))</f>
        <v/>
      </c>
      <c r="L163" s="12">
        <f>IF(A163="","",IF(I163&lt;=0,"Vollständig getilgt",IF(I163&lt;'Darlehensdaten'!$B$6*0.5,"Restschuld unter 50 %","Aktiv")))</f>
        <v/>
      </c>
    </row>
    <row r="164">
      <c r="A164" s="16">
        <f>IF(AND(A163&lt;&gt;"",A163&lt;'Darlehensdaten'!$B$8*12),A163+1,"")</f>
        <v/>
      </c>
      <c r="B164" s="36">
        <f>IF(A164="","",EDATE(B163,1))</f>
        <v/>
      </c>
      <c r="C164" s="37">
        <f>IF(A164="","",I163)</f>
        <v/>
      </c>
      <c r="D164" s="37">
        <f>IF(C164="","",MIN('Darlehensdaten'!$E$4,C164+E164))</f>
        <v/>
      </c>
      <c r="E164" s="37">
        <f>IF(C164="","",C164*'Darlehensdaten'!$B$10/12)</f>
        <v/>
      </c>
      <c r="F164" s="37">
        <f>IF(C164="","",MAX(0,D164-E164))</f>
        <v/>
      </c>
      <c r="G164" s="37">
        <f>IF(C164="","",IF(MOD(A164,12)=0,MIN(MAX(0,C164-F164),'Darlehensdaten'!$B$6*'Darlehensdaten'!$B$12),0))</f>
        <v/>
      </c>
      <c r="H164" s="37">
        <f>IF(C164="","",F164+G164)</f>
        <v/>
      </c>
      <c r="I164" s="37">
        <f>IF(C164="","",MAX(0,C164-H164))</f>
        <v/>
      </c>
      <c r="J164" s="19">
        <f>IF(C164="","",IFERROR(E164/D164,0))</f>
        <v/>
      </c>
      <c r="K164" s="19">
        <f>IF(C164="","",IFERROR(F164/D164,0))</f>
        <v/>
      </c>
      <c r="L164" s="16">
        <f>IF(A164="","",IF(I164&lt;=0,"Vollständig getilgt",IF(I164&lt;'Darlehensdaten'!$B$6*0.5,"Restschuld unter 50 %","Aktiv")))</f>
        <v/>
      </c>
    </row>
    <row r="165">
      <c r="A165" s="12">
        <f>IF(AND(A164&lt;&gt;"",A164&lt;'Darlehensdaten'!$B$8*12),A164+1,"")</f>
        <v/>
      </c>
      <c r="B165" s="34">
        <f>IF(A165="","",EDATE(B164,1))</f>
        <v/>
      </c>
      <c r="C165" s="35">
        <f>IF(A165="","",I164)</f>
        <v/>
      </c>
      <c r="D165" s="35">
        <f>IF(C165="","",MIN('Darlehensdaten'!$E$4,C165+E165))</f>
        <v/>
      </c>
      <c r="E165" s="35">
        <f>IF(C165="","",C165*'Darlehensdaten'!$B$10/12)</f>
        <v/>
      </c>
      <c r="F165" s="35">
        <f>IF(C165="","",MAX(0,D165-E165))</f>
        <v/>
      </c>
      <c r="G165" s="35">
        <f>IF(C165="","",IF(MOD(A165,12)=0,MIN(MAX(0,C165-F165),'Darlehensdaten'!$B$6*'Darlehensdaten'!$B$12),0))</f>
        <v/>
      </c>
      <c r="H165" s="35">
        <f>IF(C165="","",F165+G165)</f>
        <v/>
      </c>
      <c r="I165" s="35">
        <f>IF(C165="","",MAX(0,C165-H165))</f>
        <v/>
      </c>
      <c r="J165" s="15">
        <f>IF(C165="","",IFERROR(E165/D165,0))</f>
        <v/>
      </c>
      <c r="K165" s="15">
        <f>IF(C165="","",IFERROR(F165/D165,0))</f>
        <v/>
      </c>
      <c r="L165" s="12">
        <f>IF(A165="","",IF(I165&lt;=0,"Vollständig getilgt",IF(I165&lt;'Darlehensdaten'!$B$6*0.5,"Restschuld unter 50 %","Aktiv")))</f>
        <v/>
      </c>
    </row>
    <row r="166">
      <c r="A166" s="16">
        <f>IF(AND(A165&lt;&gt;"",A165&lt;'Darlehensdaten'!$B$8*12),A165+1,"")</f>
        <v/>
      </c>
      <c r="B166" s="36">
        <f>IF(A166="","",EDATE(B165,1))</f>
        <v/>
      </c>
      <c r="C166" s="37">
        <f>IF(A166="","",I165)</f>
        <v/>
      </c>
      <c r="D166" s="37">
        <f>IF(C166="","",MIN('Darlehensdaten'!$E$4,C166+E166))</f>
        <v/>
      </c>
      <c r="E166" s="37">
        <f>IF(C166="","",C166*'Darlehensdaten'!$B$10/12)</f>
        <v/>
      </c>
      <c r="F166" s="37">
        <f>IF(C166="","",MAX(0,D166-E166))</f>
        <v/>
      </c>
      <c r="G166" s="37">
        <f>IF(C166="","",IF(MOD(A166,12)=0,MIN(MAX(0,C166-F166),'Darlehensdaten'!$B$6*'Darlehensdaten'!$B$12),0))</f>
        <v/>
      </c>
      <c r="H166" s="37">
        <f>IF(C166="","",F166+G166)</f>
        <v/>
      </c>
      <c r="I166" s="37">
        <f>IF(C166="","",MAX(0,C166-H166))</f>
        <v/>
      </c>
      <c r="J166" s="19">
        <f>IF(C166="","",IFERROR(E166/D166,0))</f>
        <v/>
      </c>
      <c r="K166" s="19">
        <f>IF(C166="","",IFERROR(F166/D166,0))</f>
        <v/>
      </c>
      <c r="L166" s="16">
        <f>IF(A166="","",IF(I166&lt;=0,"Vollständig getilgt",IF(I166&lt;'Darlehensdaten'!$B$6*0.5,"Restschuld unter 50 %","Aktiv")))</f>
        <v/>
      </c>
    </row>
    <row r="167">
      <c r="A167" s="12">
        <f>IF(AND(A166&lt;&gt;"",A166&lt;'Darlehensdaten'!$B$8*12),A166+1,"")</f>
        <v/>
      </c>
      <c r="B167" s="34">
        <f>IF(A167="","",EDATE(B166,1))</f>
        <v/>
      </c>
      <c r="C167" s="35">
        <f>IF(A167="","",I166)</f>
        <v/>
      </c>
      <c r="D167" s="35">
        <f>IF(C167="","",MIN('Darlehensdaten'!$E$4,C167+E167))</f>
        <v/>
      </c>
      <c r="E167" s="35">
        <f>IF(C167="","",C167*'Darlehensdaten'!$B$10/12)</f>
        <v/>
      </c>
      <c r="F167" s="35">
        <f>IF(C167="","",MAX(0,D167-E167))</f>
        <v/>
      </c>
      <c r="G167" s="35">
        <f>IF(C167="","",IF(MOD(A167,12)=0,MIN(MAX(0,C167-F167),'Darlehensdaten'!$B$6*'Darlehensdaten'!$B$12),0))</f>
        <v/>
      </c>
      <c r="H167" s="35">
        <f>IF(C167="","",F167+G167)</f>
        <v/>
      </c>
      <c r="I167" s="35">
        <f>IF(C167="","",MAX(0,C167-H167))</f>
        <v/>
      </c>
      <c r="J167" s="15">
        <f>IF(C167="","",IFERROR(E167/D167,0))</f>
        <v/>
      </c>
      <c r="K167" s="15">
        <f>IF(C167="","",IFERROR(F167/D167,0))</f>
        <v/>
      </c>
      <c r="L167" s="12">
        <f>IF(A167="","",IF(I167&lt;=0,"Vollständig getilgt",IF(I167&lt;'Darlehensdaten'!$B$6*0.5,"Restschuld unter 50 %","Aktiv")))</f>
        <v/>
      </c>
    </row>
    <row r="168">
      <c r="A168" s="16">
        <f>IF(AND(A167&lt;&gt;"",A167&lt;'Darlehensdaten'!$B$8*12),A167+1,"")</f>
        <v/>
      </c>
      <c r="B168" s="36">
        <f>IF(A168="","",EDATE(B167,1))</f>
        <v/>
      </c>
      <c r="C168" s="37">
        <f>IF(A168="","",I167)</f>
        <v/>
      </c>
      <c r="D168" s="37">
        <f>IF(C168="","",MIN('Darlehensdaten'!$E$4,C168+E168))</f>
        <v/>
      </c>
      <c r="E168" s="37">
        <f>IF(C168="","",C168*'Darlehensdaten'!$B$10/12)</f>
        <v/>
      </c>
      <c r="F168" s="37">
        <f>IF(C168="","",MAX(0,D168-E168))</f>
        <v/>
      </c>
      <c r="G168" s="37">
        <f>IF(C168="","",IF(MOD(A168,12)=0,MIN(MAX(0,C168-F168),'Darlehensdaten'!$B$6*'Darlehensdaten'!$B$12),0))</f>
        <v/>
      </c>
      <c r="H168" s="37">
        <f>IF(C168="","",F168+G168)</f>
        <v/>
      </c>
      <c r="I168" s="37">
        <f>IF(C168="","",MAX(0,C168-H168))</f>
        <v/>
      </c>
      <c r="J168" s="19">
        <f>IF(C168="","",IFERROR(E168/D168,0))</f>
        <v/>
      </c>
      <c r="K168" s="19">
        <f>IF(C168="","",IFERROR(F168/D168,0))</f>
        <v/>
      </c>
      <c r="L168" s="16">
        <f>IF(A168="","",IF(I168&lt;=0,"Vollständig getilgt",IF(I168&lt;'Darlehensdaten'!$B$6*0.5,"Restschuld unter 50 %","Aktiv")))</f>
        <v/>
      </c>
    </row>
    <row r="169">
      <c r="A169" s="12">
        <f>IF(AND(A168&lt;&gt;"",A168&lt;'Darlehensdaten'!$B$8*12),A168+1,"")</f>
        <v/>
      </c>
      <c r="B169" s="34">
        <f>IF(A169="","",EDATE(B168,1))</f>
        <v/>
      </c>
      <c r="C169" s="35">
        <f>IF(A169="","",I168)</f>
        <v/>
      </c>
      <c r="D169" s="35">
        <f>IF(C169="","",MIN('Darlehensdaten'!$E$4,C169+E169))</f>
        <v/>
      </c>
      <c r="E169" s="35">
        <f>IF(C169="","",C169*'Darlehensdaten'!$B$10/12)</f>
        <v/>
      </c>
      <c r="F169" s="35">
        <f>IF(C169="","",MAX(0,D169-E169))</f>
        <v/>
      </c>
      <c r="G169" s="35">
        <f>IF(C169="","",IF(MOD(A169,12)=0,MIN(MAX(0,C169-F169),'Darlehensdaten'!$B$6*'Darlehensdaten'!$B$12),0))</f>
        <v/>
      </c>
      <c r="H169" s="35">
        <f>IF(C169="","",F169+G169)</f>
        <v/>
      </c>
      <c r="I169" s="35">
        <f>IF(C169="","",MAX(0,C169-H169))</f>
        <v/>
      </c>
      <c r="J169" s="15">
        <f>IF(C169="","",IFERROR(E169/D169,0))</f>
        <v/>
      </c>
      <c r="K169" s="15">
        <f>IF(C169="","",IFERROR(F169/D169,0))</f>
        <v/>
      </c>
      <c r="L169" s="12">
        <f>IF(A169="","",IF(I169&lt;=0,"Vollständig getilgt",IF(I169&lt;'Darlehensdaten'!$B$6*0.5,"Restschuld unter 50 %","Aktiv")))</f>
        <v/>
      </c>
    </row>
    <row r="170">
      <c r="A170" s="16">
        <f>IF(AND(A169&lt;&gt;"",A169&lt;'Darlehensdaten'!$B$8*12),A169+1,"")</f>
        <v/>
      </c>
      <c r="B170" s="36">
        <f>IF(A170="","",EDATE(B169,1))</f>
        <v/>
      </c>
      <c r="C170" s="37">
        <f>IF(A170="","",I169)</f>
        <v/>
      </c>
      <c r="D170" s="37">
        <f>IF(C170="","",MIN('Darlehensdaten'!$E$4,C170+E170))</f>
        <v/>
      </c>
      <c r="E170" s="37">
        <f>IF(C170="","",C170*'Darlehensdaten'!$B$10/12)</f>
        <v/>
      </c>
      <c r="F170" s="37">
        <f>IF(C170="","",MAX(0,D170-E170))</f>
        <v/>
      </c>
      <c r="G170" s="37">
        <f>IF(C170="","",IF(MOD(A170,12)=0,MIN(MAX(0,C170-F170),'Darlehensdaten'!$B$6*'Darlehensdaten'!$B$12),0))</f>
        <v/>
      </c>
      <c r="H170" s="37">
        <f>IF(C170="","",F170+G170)</f>
        <v/>
      </c>
      <c r="I170" s="37">
        <f>IF(C170="","",MAX(0,C170-H170))</f>
        <v/>
      </c>
      <c r="J170" s="19">
        <f>IF(C170="","",IFERROR(E170/D170,0))</f>
        <v/>
      </c>
      <c r="K170" s="19">
        <f>IF(C170="","",IFERROR(F170/D170,0))</f>
        <v/>
      </c>
      <c r="L170" s="16">
        <f>IF(A170="","",IF(I170&lt;=0,"Vollständig getilgt",IF(I170&lt;'Darlehensdaten'!$B$6*0.5,"Restschuld unter 50 %","Aktiv")))</f>
        <v/>
      </c>
    </row>
    <row r="171">
      <c r="A171" s="12">
        <f>IF(AND(A170&lt;&gt;"",A170&lt;'Darlehensdaten'!$B$8*12),A170+1,"")</f>
        <v/>
      </c>
      <c r="B171" s="34">
        <f>IF(A171="","",EDATE(B170,1))</f>
        <v/>
      </c>
      <c r="C171" s="35">
        <f>IF(A171="","",I170)</f>
        <v/>
      </c>
      <c r="D171" s="35">
        <f>IF(C171="","",MIN('Darlehensdaten'!$E$4,C171+E171))</f>
        <v/>
      </c>
      <c r="E171" s="35">
        <f>IF(C171="","",C171*'Darlehensdaten'!$B$10/12)</f>
        <v/>
      </c>
      <c r="F171" s="35">
        <f>IF(C171="","",MAX(0,D171-E171))</f>
        <v/>
      </c>
      <c r="G171" s="35">
        <f>IF(C171="","",IF(MOD(A171,12)=0,MIN(MAX(0,C171-F171),'Darlehensdaten'!$B$6*'Darlehensdaten'!$B$12),0))</f>
        <v/>
      </c>
      <c r="H171" s="35">
        <f>IF(C171="","",F171+G171)</f>
        <v/>
      </c>
      <c r="I171" s="35">
        <f>IF(C171="","",MAX(0,C171-H171))</f>
        <v/>
      </c>
      <c r="J171" s="15">
        <f>IF(C171="","",IFERROR(E171/D171,0))</f>
        <v/>
      </c>
      <c r="K171" s="15">
        <f>IF(C171="","",IFERROR(F171/D171,0))</f>
        <v/>
      </c>
      <c r="L171" s="12">
        <f>IF(A171="","",IF(I171&lt;=0,"Vollständig getilgt",IF(I171&lt;'Darlehensdaten'!$B$6*0.5,"Restschuld unter 50 %","Aktiv")))</f>
        <v/>
      </c>
    </row>
    <row r="172">
      <c r="A172" s="16">
        <f>IF(AND(A171&lt;&gt;"",A171&lt;'Darlehensdaten'!$B$8*12),A171+1,"")</f>
        <v/>
      </c>
      <c r="B172" s="36">
        <f>IF(A172="","",EDATE(B171,1))</f>
        <v/>
      </c>
      <c r="C172" s="37">
        <f>IF(A172="","",I171)</f>
        <v/>
      </c>
      <c r="D172" s="37">
        <f>IF(C172="","",MIN('Darlehensdaten'!$E$4,C172+E172))</f>
        <v/>
      </c>
      <c r="E172" s="37">
        <f>IF(C172="","",C172*'Darlehensdaten'!$B$10/12)</f>
        <v/>
      </c>
      <c r="F172" s="37">
        <f>IF(C172="","",MAX(0,D172-E172))</f>
        <v/>
      </c>
      <c r="G172" s="37">
        <f>IF(C172="","",IF(MOD(A172,12)=0,MIN(MAX(0,C172-F172),'Darlehensdaten'!$B$6*'Darlehensdaten'!$B$12),0))</f>
        <v/>
      </c>
      <c r="H172" s="37">
        <f>IF(C172="","",F172+G172)</f>
        <v/>
      </c>
      <c r="I172" s="37">
        <f>IF(C172="","",MAX(0,C172-H172))</f>
        <v/>
      </c>
      <c r="J172" s="19">
        <f>IF(C172="","",IFERROR(E172/D172,0))</f>
        <v/>
      </c>
      <c r="K172" s="19">
        <f>IF(C172="","",IFERROR(F172/D172,0))</f>
        <v/>
      </c>
      <c r="L172" s="16">
        <f>IF(A172="","",IF(I172&lt;=0,"Vollständig getilgt",IF(I172&lt;'Darlehensdaten'!$B$6*0.5,"Restschuld unter 50 %","Aktiv")))</f>
        <v/>
      </c>
    </row>
    <row r="173">
      <c r="A173" s="12">
        <f>IF(AND(A172&lt;&gt;"",A172&lt;'Darlehensdaten'!$B$8*12),A172+1,"")</f>
        <v/>
      </c>
      <c r="B173" s="34">
        <f>IF(A173="","",EDATE(B172,1))</f>
        <v/>
      </c>
      <c r="C173" s="35">
        <f>IF(A173="","",I172)</f>
        <v/>
      </c>
      <c r="D173" s="35">
        <f>IF(C173="","",MIN('Darlehensdaten'!$E$4,C173+E173))</f>
        <v/>
      </c>
      <c r="E173" s="35">
        <f>IF(C173="","",C173*'Darlehensdaten'!$B$10/12)</f>
        <v/>
      </c>
      <c r="F173" s="35">
        <f>IF(C173="","",MAX(0,D173-E173))</f>
        <v/>
      </c>
      <c r="G173" s="35">
        <f>IF(C173="","",IF(MOD(A173,12)=0,MIN(MAX(0,C173-F173),'Darlehensdaten'!$B$6*'Darlehensdaten'!$B$12),0))</f>
        <v/>
      </c>
      <c r="H173" s="35">
        <f>IF(C173="","",F173+G173)</f>
        <v/>
      </c>
      <c r="I173" s="35">
        <f>IF(C173="","",MAX(0,C173-H173))</f>
        <v/>
      </c>
      <c r="J173" s="15">
        <f>IF(C173="","",IFERROR(E173/D173,0))</f>
        <v/>
      </c>
      <c r="K173" s="15">
        <f>IF(C173="","",IFERROR(F173/D173,0))</f>
        <v/>
      </c>
      <c r="L173" s="12">
        <f>IF(A173="","",IF(I173&lt;=0,"Vollständig getilgt",IF(I173&lt;'Darlehensdaten'!$B$6*0.5,"Restschuld unter 50 %","Aktiv")))</f>
        <v/>
      </c>
    </row>
    <row r="174">
      <c r="A174" s="16">
        <f>IF(AND(A173&lt;&gt;"",A173&lt;'Darlehensdaten'!$B$8*12),A173+1,"")</f>
        <v/>
      </c>
      <c r="B174" s="36">
        <f>IF(A174="","",EDATE(B173,1))</f>
        <v/>
      </c>
      <c r="C174" s="37">
        <f>IF(A174="","",I173)</f>
        <v/>
      </c>
      <c r="D174" s="37">
        <f>IF(C174="","",MIN('Darlehensdaten'!$E$4,C174+E174))</f>
        <v/>
      </c>
      <c r="E174" s="37">
        <f>IF(C174="","",C174*'Darlehensdaten'!$B$10/12)</f>
        <v/>
      </c>
      <c r="F174" s="37">
        <f>IF(C174="","",MAX(0,D174-E174))</f>
        <v/>
      </c>
      <c r="G174" s="37">
        <f>IF(C174="","",IF(MOD(A174,12)=0,MIN(MAX(0,C174-F174),'Darlehensdaten'!$B$6*'Darlehensdaten'!$B$12),0))</f>
        <v/>
      </c>
      <c r="H174" s="37">
        <f>IF(C174="","",F174+G174)</f>
        <v/>
      </c>
      <c r="I174" s="37">
        <f>IF(C174="","",MAX(0,C174-H174))</f>
        <v/>
      </c>
      <c r="J174" s="19">
        <f>IF(C174="","",IFERROR(E174/D174,0))</f>
        <v/>
      </c>
      <c r="K174" s="19">
        <f>IF(C174="","",IFERROR(F174/D174,0))</f>
        <v/>
      </c>
      <c r="L174" s="16">
        <f>IF(A174="","",IF(I174&lt;=0,"Vollständig getilgt",IF(I174&lt;'Darlehensdaten'!$B$6*0.5,"Restschuld unter 50 %","Aktiv")))</f>
        <v/>
      </c>
    </row>
    <row r="175">
      <c r="A175" s="12">
        <f>IF(AND(A174&lt;&gt;"",A174&lt;'Darlehensdaten'!$B$8*12),A174+1,"")</f>
        <v/>
      </c>
      <c r="B175" s="34">
        <f>IF(A175="","",EDATE(B174,1))</f>
        <v/>
      </c>
      <c r="C175" s="35">
        <f>IF(A175="","",I174)</f>
        <v/>
      </c>
      <c r="D175" s="35">
        <f>IF(C175="","",MIN('Darlehensdaten'!$E$4,C175+E175))</f>
        <v/>
      </c>
      <c r="E175" s="35">
        <f>IF(C175="","",C175*'Darlehensdaten'!$B$10/12)</f>
        <v/>
      </c>
      <c r="F175" s="35">
        <f>IF(C175="","",MAX(0,D175-E175))</f>
        <v/>
      </c>
      <c r="G175" s="35">
        <f>IF(C175="","",IF(MOD(A175,12)=0,MIN(MAX(0,C175-F175),'Darlehensdaten'!$B$6*'Darlehensdaten'!$B$12),0))</f>
        <v/>
      </c>
      <c r="H175" s="35">
        <f>IF(C175="","",F175+G175)</f>
        <v/>
      </c>
      <c r="I175" s="35">
        <f>IF(C175="","",MAX(0,C175-H175))</f>
        <v/>
      </c>
      <c r="J175" s="15">
        <f>IF(C175="","",IFERROR(E175/D175,0))</f>
        <v/>
      </c>
      <c r="K175" s="15">
        <f>IF(C175="","",IFERROR(F175/D175,0))</f>
        <v/>
      </c>
      <c r="L175" s="12">
        <f>IF(A175="","",IF(I175&lt;=0,"Vollständig getilgt",IF(I175&lt;'Darlehensdaten'!$B$6*0.5,"Restschuld unter 50 %","Aktiv")))</f>
        <v/>
      </c>
    </row>
    <row r="176">
      <c r="A176" s="16">
        <f>IF(AND(A175&lt;&gt;"",A175&lt;'Darlehensdaten'!$B$8*12),A175+1,"")</f>
        <v/>
      </c>
      <c r="B176" s="36">
        <f>IF(A176="","",EDATE(B175,1))</f>
        <v/>
      </c>
      <c r="C176" s="37">
        <f>IF(A176="","",I175)</f>
        <v/>
      </c>
      <c r="D176" s="37">
        <f>IF(C176="","",MIN('Darlehensdaten'!$E$4,C176+E176))</f>
        <v/>
      </c>
      <c r="E176" s="37">
        <f>IF(C176="","",C176*'Darlehensdaten'!$B$10/12)</f>
        <v/>
      </c>
      <c r="F176" s="37">
        <f>IF(C176="","",MAX(0,D176-E176))</f>
        <v/>
      </c>
      <c r="G176" s="37">
        <f>IF(C176="","",IF(MOD(A176,12)=0,MIN(MAX(0,C176-F176),'Darlehensdaten'!$B$6*'Darlehensdaten'!$B$12),0))</f>
        <v/>
      </c>
      <c r="H176" s="37">
        <f>IF(C176="","",F176+G176)</f>
        <v/>
      </c>
      <c r="I176" s="37">
        <f>IF(C176="","",MAX(0,C176-H176))</f>
        <v/>
      </c>
      <c r="J176" s="19">
        <f>IF(C176="","",IFERROR(E176/D176,0))</f>
        <v/>
      </c>
      <c r="K176" s="19">
        <f>IF(C176="","",IFERROR(F176/D176,0))</f>
        <v/>
      </c>
      <c r="L176" s="16">
        <f>IF(A176="","",IF(I176&lt;=0,"Vollständig getilgt",IF(I176&lt;'Darlehensdaten'!$B$6*0.5,"Restschuld unter 50 %","Aktiv")))</f>
        <v/>
      </c>
    </row>
    <row r="177">
      <c r="A177" s="12">
        <f>IF(AND(A176&lt;&gt;"",A176&lt;'Darlehensdaten'!$B$8*12),A176+1,"")</f>
        <v/>
      </c>
      <c r="B177" s="34">
        <f>IF(A177="","",EDATE(B176,1))</f>
        <v/>
      </c>
      <c r="C177" s="35">
        <f>IF(A177="","",I176)</f>
        <v/>
      </c>
      <c r="D177" s="35">
        <f>IF(C177="","",MIN('Darlehensdaten'!$E$4,C177+E177))</f>
        <v/>
      </c>
      <c r="E177" s="35">
        <f>IF(C177="","",C177*'Darlehensdaten'!$B$10/12)</f>
        <v/>
      </c>
      <c r="F177" s="35">
        <f>IF(C177="","",MAX(0,D177-E177))</f>
        <v/>
      </c>
      <c r="G177" s="35">
        <f>IF(C177="","",IF(MOD(A177,12)=0,MIN(MAX(0,C177-F177),'Darlehensdaten'!$B$6*'Darlehensdaten'!$B$12),0))</f>
        <v/>
      </c>
      <c r="H177" s="35">
        <f>IF(C177="","",F177+G177)</f>
        <v/>
      </c>
      <c r="I177" s="35">
        <f>IF(C177="","",MAX(0,C177-H177))</f>
        <v/>
      </c>
      <c r="J177" s="15">
        <f>IF(C177="","",IFERROR(E177/D177,0))</f>
        <v/>
      </c>
      <c r="K177" s="15">
        <f>IF(C177="","",IFERROR(F177/D177,0))</f>
        <v/>
      </c>
      <c r="L177" s="12">
        <f>IF(A177="","",IF(I177&lt;=0,"Vollständig getilgt",IF(I177&lt;'Darlehensdaten'!$B$6*0.5,"Restschuld unter 50 %","Aktiv")))</f>
        <v/>
      </c>
    </row>
    <row r="178">
      <c r="A178" s="16">
        <f>IF(AND(A177&lt;&gt;"",A177&lt;'Darlehensdaten'!$B$8*12),A177+1,"")</f>
        <v/>
      </c>
      <c r="B178" s="36">
        <f>IF(A178="","",EDATE(B177,1))</f>
        <v/>
      </c>
      <c r="C178" s="37">
        <f>IF(A178="","",I177)</f>
        <v/>
      </c>
      <c r="D178" s="37">
        <f>IF(C178="","",MIN('Darlehensdaten'!$E$4,C178+E178))</f>
        <v/>
      </c>
      <c r="E178" s="37">
        <f>IF(C178="","",C178*'Darlehensdaten'!$B$10/12)</f>
        <v/>
      </c>
      <c r="F178" s="37">
        <f>IF(C178="","",MAX(0,D178-E178))</f>
        <v/>
      </c>
      <c r="G178" s="37">
        <f>IF(C178="","",IF(MOD(A178,12)=0,MIN(MAX(0,C178-F178),'Darlehensdaten'!$B$6*'Darlehensdaten'!$B$12),0))</f>
        <v/>
      </c>
      <c r="H178" s="37">
        <f>IF(C178="","",F178+G178)</f>
        <v/>
      </c>
      <c r="I178" s="37">
        <f>IF(C178="","",MAX(0,C178-H178))</f>
        <v/>
      </c>
      <c r="J178" s="19">
        <f>IF(C178="","",IFERROR(E178/D178,0))</f>
        <v/>
      </c>
      <c r="K178" s="19">
        <f>IF(C178="","",IFERROR(F178/D178,0))</f>
        <v/>
      </c>
      <c r="L178" s="16">
        <f>IF(A178="","",IF(I178&lt;=0,"Vollständig getilgt",IF(I178&lt;'Darlehensdaten'!$B$6*0.5,"Restschuld unter 50 %","Aktiv")))</f>
        <v/>
      </c>
    </row>
    <row r="179">
      <c r="A179" s="12">
        <f>IF(AND(A178&lt;&gt;"",A178&lt;'Darlehensdaten'!$B$8*12),A178+1,"")</f>
        <v/>
      </c>
      <c r="B179" s="34">
        <f>IF(A179="","",EDATE(B178,1))</f>
        <v/>
      </c>
      <c r="C179" s="35">
        <f>IF(A179="","",I178)</f>
        <v/>
      </c>
      <c r="D179" s="35">
        <f>IF(C179="","",MIN('Darlehensdaten'!$E$4,C179+E179))</f>
        <v/>
      </c>
      <c r="E179" s="35">
        <f>IF(C179="","",C179*'Darlehensdaten'!$B$10/12)</f>
        <v/>
      </c>
      <c r="F179" s="35">
        <f>IF(C179="","",MAX(0,D179-E179))</f>
        <v/>
      </c>
      <c r="G179" s="35">
        <f>IF(C179="","",IF(MOD(A179,12)=0,MIN(MAX(0,C179-F179),'Darlehensdaten'!$B$6*'Darlehensdaten'!$B$12),0))</f>
        <v/>
      </c>
      <c r="H179" s="35">
        <f>IF(C179="","",F179+G179)</f>
        <v/>
      </c>
      <c r="I179" s="35">
        <f>IF(C179="","",MAX(0,C179-H179))</f>
        <v/>
      </c>
      <c r="J179" s="15">
        <f>IF(C179="","",IFERROR(E179/D179,0))</f>
        <v/>
      </c>
      <c r="K179" s="15">
        <f>IF(C179="","",IFERROR(F179/D179,0))</f>
        <v/>
      </c>
      <c r="L179" s="12">
        <f>IF(A179="","",IF(I179&lt;=0,"Vollständig getilgt",IF(I179&lt;'Darlehensdaten'!$B$6*0.5,"Restschuld unter 50 %","Aktiv")))</f>
        <v/>
      </c>
    </row>
    <row r="180">
      <c r="A180" s="16">
        <f>IF(AND(A179&lt;&gt;"",A179&lt;'Darlehensdaten'!$B$8*12),A179+1,"")</f>
        <v/>
      </c>
      <c r="B180" s="36">
        <f>IF(A180="","",EDATE(B179,1))</f>
        <v/>
      </c>
      <c r="C180" s="37">
        <f>IF(A180="","",I179)</f>
        <v/>
      </c>
      <c r="D180" s="37">
        <f>IF(C180="","",MIN('Darlehensdaten'!$E$4,C180+E180))</f>
        <v/>
      </c>
      <c r="E180" s="37">
        <f>IF(C180="","",C180*'Darlehensdaten'!$B$10/12)</f>
        <v/>
      </c>
      <c r="F180" s="37">
        <f>IF(C180="","",MAX(0,D180-E180))</f>
        <v/>
      </c>
      <c r="G180" s="37">
        <f>IF(C180="","",IF(MOD(A180,12)=0,MIN(MAX(0,C180-F180),'Darlehensdaten'!$B$6*'Darlehensdaten'!$B$12),0))</f>
        <v/>
      </c>
      <c r="H180" s="37">
        <f>IF(C180="","",F180+G180)</f>
        <v/>
      </c>
      <c r="I180" s="37">
        <f>IF(C180="","",MAX(0,C180-H180))</f>
        <v/>
      </c>
      <c r="J180" s="19">
        <f>IF(C180="","",IFERROR(E180/D180,0))</f>
        <v/>
      </c>
      <c r="K180" s="19">
        <f>IF(C180="","",IFERROR(F180/D180,0))</f>
        <v/>
      </c>
      <c r="L180" s="16">
        <f>IF(A180="","",IF(I180&lt;=0,"Vollständig getilgt",IF(I180&lt;'Darlehensdaten'!$B$6*0.5,"Restschuld unter 50 %","Aktiv")))</f>
        <v/>
      </c>
    </row>
    <row r="181">
      <c r="A181" s="12">
        <f>IF(AND(A180&lt;&gt;"",A180&lt;'Darlehensdaten'!$B$8*12),A180+1,"")</f>
        <v/>
      </c>
      <c r="B181" s="34">
        <f>IF(A181="","",EDATE(B180,1))</f>
        <v/>
      </c>
      <c r="C181" s="35">
        <f>IF(A181="","",I180)</f>
        <v/>
      </c>
      <c r="D181" s="35">
        <f>IF(C181="","",MIN('Darlehensdaten'!$E$4,C181+E181))</f>
        <v/>
      </c>
      <c r="E181" s="35">
        <f>IF(C181="","",C181*'Darlehensdaten'!$B$10/12)</f>
        <v/>
      </c>
      <c r="F181" s="35">
        <f>IF(C181="","",MAX(0,D181-E181))</f>
        <v/>
      </c>
      <c r="G181" s="35">
        <f>IF(C181="","",IF(MOD(A181,12)=0,MIN(MAX(0,C181-F181),'Darlehensdaten'!$B$6*'Darlehensdaten'!$B$12),0))</f>
        <v/>
      </c>
      <c r="H181" s="35">
        <f>IF(C181="","",F181+G181)</f>
        <v/>
      </c>
      <c r="I181" s="35">
        <f>IF(C181="","",MAX(0,C181-H181))</f>
        <v/>
      </c>
      <c r="J181" s="15">
        <f>IF(C181="","",IFERROR(E181/D181,0))</f>
        <v/>
      </c>
      <c r="K181" s="15">
        <f>IF(C181="","",IFERROR(F181/D181,0))</f>
        <v/>
      </c>
      <c r="L181" s="12">
        <f>IF(A181="","",IF(I181&lt;=0,"Vollständig getilgt",IF(I181&lt;'Darlehensdaten'!$B$6*0.5,"Restschuld unter 50 %","Aktiv")))</f>
        <v/>
      </c>
    </row>
    <row r="182">
      <c r="A182" s="16">
        <f>IF(AND(A181&lt;&gt;"",A181&lt;'Darlehensdaten'!$B$8*12),A181+1,"")</f>
        <v/>
      </c>
      <c r="B182" s="36">
        <f>IF(A182="","",EDATE(B181,1))</f>
        <v/>
      </c>
      <c r="C182" s="37">
        <f>IF(A182="","",I181)</f>
        <v/>
      </c>
      <c r="D182" s="37">
        <f>IF(C182="","",MIN('Darlehensdaten'!$E$4,C182+E182))</f>
        <v/>
      </c>
      <c r="E182" s="37">
        <f>IF(C182="","",C182*'Darlehensdaten'!$B$10/12)</f>
        <v/>
      </c>
      <c r="F182" s="37">
        <f>IF(C182="","",MAX(0,D182-E182))</f>
        <v/>
      </c>
      <c r="G182" s="37">
        <f>IF(C182="","",IF(MOD(A182,12)=0,MIN(MAX(0,C182-F182),'Darlehensdaten'!$B$6*'Darlehensdaten'!$B$12),0))</f>
        <v/>
      </c>
      <c r="H182" s="37">
        <f>IF(C182="","",F182+G182)</f>
        <v/>
      </c>
      <c r="I182" s="37">
        <f>IF(C182="","",MAX(0,C182-H182))</f>
        <v/>
      </c>
      <c r="J182" s="19">
        <f>IF(C182="","",IFERROR(E182/D182,0))</f>
        <v/>
      </c>
      <c r="K182" s="19">
        <f>IF(C182="","",IFERROR(F182/D182,0))</f>
        <v/>
      </c>
      <c r="L182" s="16">
        <f>IF(A182="","",IF(I182&lt;=0,"Vollständig getilgt",IF(I182&lt;'Darlehensdaten'!$B$6*0.5,"Restschuld unter 50 %","Aktiv")))</f>
        <v/>
      </c>
    </row>
    <row r="183">
      <c r="A183" s="12">
        <f>IF(AND(A182&lt;&gt;"",A182&lt;'Darlehensdaten'!$B$8*12),A182+1,"")</f>
        <v/>
      </c>
      <c r="B183" s="34">
        <f>IF(A183="","",EDATE(B182,1))</f>
        <v/>
      </c>
      <c r="C183" s="35">
        <f>IF(A183="","",I182)</f>
        <v/>
      </c>
      <c r="D183" s="35">
        <f>IF(C183="","",MIN('Darlehensdaten'!$E$4,C183+E183))</f>
        <v/>
      </c>
      <c r="E183" s="35">
        <f>IF(C183="","",C183*'Darlehensdaten'!$B$10/12)</f>
        <v/>
      </c>
      <c r="F183" s="35">
        <f>IF(C183="","",MAX(0,D183-E183))</f>
        <v/>
      </c>
      <c r="G183" s="35">
        <f>IF(C183="","",IF(MOD(A183,12)=0,MIN(MAX(0,C183-F183),'Darlehensdaten'!$B$6*'Darlehensdaten'!$B$12),0))</f>
        <v/>
      </c>
      <c r="H183" s="35">
        <f>IF(C183="","",F183+G183)</f>
        <v/>
      </c>
      <c r="I183" s="35">
        <f>IF(C183="","",MAX(0,C183-H183))</f>
        <v/>
      </c>
      <c r="J183" s="15">
        <f>IF(C183="","",IFERROR(E183/D183,0))</f>
        <v/>
      </c>
      <c r="K183" s="15">
        <f>IF(C183="","",IFERROR(F183/D183,0))</f>
        <v/>
      </c>
      <c r="L183" s="12">
        <f>IF(A183="","",IF(I183&lt;=0,"Vollständig getilgt",IF(I183&lt;'Darlehensdaten'!$B$6*0.5,"Restschuld unter 50 %","Aktiv")))</f>
        <v/>
      </c>
    </row>
    <row r="184">
      <c r="A184" s="16">
        <f>IF(AND(A183&lt;&gt;"",A183&lt;'Darlehensdaten'!$B$8*12),A183+1,"")</f>
        <v/>
      </c>
      <c r="B184" s="36">
        <f>IF(A184="","",EDATE(B183,1))</f>
        <v/>
      </c>
      <c r="C184" s="37">
        <f>IF(A184="","",I183)</f>
        <v/>
      </c>
      <c r="D184" s="37">
        <f>IF(C184="","",MIN('Darlehensdaten'!$E$4,C184+E184))</f>
        <v/>
      </c>
      <c r="E184" s="37">
        <f>IF(C184="","",C184*'Darlehensdaten'!$B$10/12)</f>
        <v/>
      </c>
      <c r="F184" s="37">
        <f>IF(C184="","",MAX(0,D184-E184))</f>
        <v/>
      </c>
      <c r="G184" s="37">
        <f>IF(C184="","",IF(MOD(A184,12)=0,MIN(MAX(0,C184-F184),'Darlehensdaten'!$B$6*'Darlehensdaten'!$B$12),0))</f>
        <v/>
      </c>
      <c r="H184" s="37">
        <f>IF(C184="","",F184+G184)</f>
        <v/>
      </c>
      <c r="I184" s="37">
        <f>IF(C184="","",MAX(0,C184-H184))</f>
        <v/>
      </c>
      <c r="J184" s="19">
        <f>IF(C184="","",IFERROR(E184/D184,0))</f>
        <v/>
      </c>
      <c r="K184" s="19">
        <f>IF(C184="","",IFERROR(F184/D184,0))</f>
        <v/>
      </c>
      <c r="L184" s="16">
        <f>IF(A184="","",IF(I184&lt;=0,"Vollständig getilgt",IF(I184&lt;'Darlehensdaten'!$B$6*0.5,"Restschuld unter 50 %","Aktiv")))</f>
        <v/>
      </c>
    </row>
    <row r="185">
      <c r="A185" s="12">
        <f>IF(AND(A184&lt;&gt;"",A184&lt;'Darlehensdaten'!$B$8*12),A184+1,"")</f>
        <v/>
      </c>
      <c r="B185" s="34">
        <f>IF(A185="","",EDATE(B184,1))</f>
        <v/>
      </c>
      <c r="C185" s="35">
        <f>IF(A185="","",I184)</f>
        <v/>
      </c>
      <c r="D185" s="35">
        <f>IF(C185="","",MIN('Darlehensdaten'!$E$4,C185+E185))</f>
        <v/>
      </c>
      <c r="E185" s="35">
        <f>IF(C185="","",C185*'Darlehensdaten'!$B$10/12)</f>
        <v/>
      </c>
      <c r="F185" s="35">
        <f>IF(C185="","",MAX(0,D185-E185))</f>
        <v/>
      </c>
      <c r="G185" s="35">
        <f>IF(C185="","",IF(MOD(A185,12)=0,MIN(MAX(0,C185-F185),'Darlehensdaten'!$B$6*'Darlehensdaten'!$B$12),0))</f>
        <v/>
      </c>
      <c r="H185" s="35">
        <f>IF(C185="","",F185+G185)</f>
        <v/>
      </c>
      <c r="I185" s="35">
        <f>IF(C185="","",MAX(0,C185-H185))</f>
        <v/>
      </c>
      <c r="J185" s="15">
        <f>IF(C185="","",IFERROR(E185/D185,0))</f>
        <v/>
      </c>
      <c r="K185" s="15">
        <f>IF(C185="","",IFERROR(F185/D185,0))</f>
        <v/>
      </c>
      <c r="L185" s="12">
        <f>IF(A185="","",IF(I185&lt;=0,"Vollständig getilgt",IF(I185&lt;'Darlehensdaten'!$B$6*0.5,"Restschuld unter 50 %","Aktiv")))</f>
        <v/>
      </c>
    </row>
    <row r="186">
      <c r="A186" s="16">
        <f>IF(AND(A185&lt;&gt;"",A185&lt;'Darlehensdaten'!$B$8*12),A185+1,"")</f>
        <v/>
      </c>
      <c r="B186" s="36">
        <f>IF(A186="","",EDATE(B185,1))</f>
        <v/>
      </c>
      <c r="C186" s="37">
        <f>IF(A186="","",I185)</f>
        <v/>
      </c>
      <c r="D186" s="37">
        <f>IF(C186="","",MIN('Darlehensdaten'!$E$4,C186+E186))</f>
        <v/>
      </c>
      <c r="E186" s="37">
        <f>IF(C186="","",C186*'Darlehensdaten'!$B$10/12)</f>
        <v/>
      </c>
      <c r="F186" s="37">
        <f>IF(C186="","",MAX(0,D186-E186))</f>
        <v/>
      </c>
      <c r="G186" s="37">
        <f>IF(C186="","",IF(MOD(A186,12)=0,MIN(MAX(0,C186-F186),'Darlehensdaten'!$B$6*'Darlehensdaten'!$B$12),0))</f>
        <v/>
      </c>
      <c r="H186" s="37">
        <f>IF(C186="","",F186+G186)</f>
        <v/>
      </c>
      <c r="I186" s="37">
        <f>IF(C186="","",MAX(0,C186-H186))</f>
        <v/>
      </c>
      <c r="J186" s="19">
        <f>IF(C186="","",IFERROR(E186/D186,0))</f>
        <v/>
      </c>
      <c r="K186" s="19">
        <f>IF(C186="","",IFERROR(F186/D186,0))</f>
        <v/>
      </c>
      <c r="L186" s="16">
        <f>IF(A186="","",IF(I186&lt;=0,"Vollständig getilgt",IF(I186&lt;'Darlehensdaten'!$B$6*0.5,"Restschuld unter 50 %","Aktiv")))</f>
        <v/>
      </c>
    </row>
    <row r="187">
      <c r="A187" s="12">
        <f>IF(AND(A186&lt;&gt;"",A186&lt;'Darlehensdaten'!$B$8*12),A186+1,"")</f>
        <v/>
      </c>
      <c r="B187" s="34">
        <f>IF(A187="","",EDATE(B186,1))</f>
        <v/>
      </c>
      <c r="C187" s="35">
        <f>IF(A187="","",I186)</f>
        <v/>
      </c>
      <c r="D187" s="35">
        <f>IF(C187="","",MIN('Darlehensdaten'!$E$4,C187+E187))</f>
        <v/>
      </c>
      <c r="E187" s="35">
        <f>IF(C187="","",C187*'Darlehensdaten'!$B$10/12)</f>
        <v/>
      </c>
      <c r="F187" s="35">
        <f>IF(C187="","",MAX(0,D187-E187))</f>
        <v/>
      </c>
      <c r="G187" s="35">
        <f>IF(C187="","",IF(MOD(A187,12)=0,MIN(MAX(0,C187-F187),'Darlehensdaten'!$B$6*'Darlehensdaten'!$B$12),0))</f>
        <v/>
      </c>
      <c r="H187" s="35">
        <f>IF(C187="","",F187+G187)</f>
        <v/>
      </c>
      <c r="I187" s="35">
        <f>IF(C187="","",MAX(0,C187-H187))</f>
        <v/>
      </c>
      <c r="J187" s="15">
        <f>IF(C187="","",IFERROR(E187/D187,0))</f>
        <v/>
      </c>
      <c r="K187" s="15">
        <f>IF(C187="","",IFERROR(F187/D187,0))</f>
        <v/>
      </c>
      <c r="L187" s="12">
        <f>IF(A187="","",IF(I187&lt;=0,"Vollständig getilgt",IF(I187&lt;'Darlehensdaten'!$B$6*0.5,"Restschuld unter 50 %","Aktiv")))</f>
        <v/>
      </c>
    </row>
    <row r="188">
      <c r="A188" s="16">
        <f>IF(AND(A187&lt;&gt;"",A187&lt;'Darlehensdaten'!$B$8*12),A187+1,"")</f>
        <v/>
      </c>
      <c r="B188" s="36">
        <f>IF(A188="","",EDATE(B187,1))</f>
        <v/>
      </c>
      <c r="C188" s="37">
        <f>IF(A188="","",I187)</f>
        <v/>
      </c>
      <c r="D188" s="37">
        <f>IF(C188="","",MIN('Darlehensdaten'!$E$4,C188+E188))</f>
        <v/>
      </c>
      <c r="E188" s="37">
        <f>IF(C188="","",C188*'Darlehensdaten'!$B$10/12)</f>
        <v/>
      </c>
      <c r="F188" s="37">
        <f>IF(C188="","",MAX(0,D188-E188))</f>
        <v/>
      </c>
      <c r="G188" s="37">
        <f>IF(C188="","",IF(MOD(A188,12)=0,MIN(MAX(0,C188-F188),'Darlehensdaten'!$B$6*'Darlehensdaten'!$B$12),0))</f>
        <v/>
      </c>
      <c r="H188" s="37">
        <f>IF(C188="","",F188+G188)</f>
        <v/>
      </c>
      <c r="I188" s="37">
        <f>IF(C188="","",MAX(0,C188-H188))</f>
        <v/>
      </c>
      <c r="J188" s="19">
        <f>IF(C188="","",IFERROR(E188/D188,0))</f>
        <v/>
      </c>
      <c r="K188" s="19">
        <f>IF(C188="","",IFERROR(F188/D188,0))</f>
        <v/>
      </c>
      <c r="L188" s="16">
        <f>IF(A188="","",IF(I188&lt;=0,"Vollständig getilgt",IF(I188&lt;'Darlehensdaten'!$B$6*0.5,"Restschuld unter 50 %","Aktiv")))</f>
        <v/>
      </c>
    </row>
    <row r="189">
      <c r="A189" s="12">
        <f>IF(AND(A188&lt;&gt;"",A188&lt;'Darlehensdaten'!$B$8*12),A188+1,"")</f>
        <v/>
      </c>
      <c r="B189" s="34">
        <f>IF(A189="","",EDATE(B188,1))</f>
        <v/>
      </c>
      <c r="C189" s="35">
        <f>IF(A189="","",I188)</f>
        <v/>
      </c>
      <c r="D189" s="35">
        <f>IF(C189="","",MIN('Darlehensdaten'!$E$4,C189+E189))</f>
        <v/>
      </c>
      <c r="E189" s="35">
        <f>IF(C189="","",C189*'Darlehensdaten'!$B$10/12)</f>
        <v/>
      </c>
      <c r="F189" s="35">
        <f>IF(C189="","",MAX(0,D189-E189))</f>
        <v/>
      </c>
      <c r="G189" s="35">
        <f>IF(C189="","",IF(MOD(A189,12)=0,MIN(MAX(0,C189-F189),'Darlehensdaten'!$B$6*'Darlehensdaten'!$B$12),0))</f>
        <v/>
      </c>
      <c r="H189" s="35">
        <f>IF(C189="","",F189+G189)</f>
        <v/>
      </c>
      <c r="I189" s="35">
        <f>IF(C189="","",MAX(0,C189-H189))</f>
        <v/>
      </c>
      <c r="J189" s="15">
        <f>IF(C189="","",IFERROR(E189/D189,0))</f>
        <v/>
      </c>
      <c r="K189" s="15">
        <f>IF(C189="","",IFERROR(F189/D189,0))</f>
        <v/>
      </c>
      <c r="L189" s="12">
        <f>IF(A189="","",IF(I189&lt;=0,"Vollständig getilgt",IF(I189&lt;'Darlehensdaten'!$B$6*0.5,"Restschuld unter 50 %","Aktiv")))</f>
        <v/>
      </c>
    </row>
    <row r="190">
      <c r="A190" s="16">
        <f>IF(AND(A189&lt;&gt;"",A189&lt;'Darlehensdaten'!$B$8*12),A189+1,"")</f>
        <v/>
      </c>
      <c r="B190" s="36">
        <f>IF(A190="","",EDATE(B189,1))</f>
        <v/>
      </c>
      <c r="C190" s="37">
        <f>IF(A190="","",I189)</f>
        <v/>
      </c>
      <c r="D190" s="37">
        <f>IF(C190="","",MIN('Darlehensdaten'!$E$4,C190+E190))</f>
        <v/>
      </c>
      <c r="E190" s="37">
        <f>IF(C190="","",C190*'Darlehensdaten'!$B$10/12)</f>
        <v/>
      </c>
      <c r="F190" s="37">
        <f>IF(C190="","",MAX(0,D190-E190))</f>
        <v/>
      </c>
      <c r="G190" s="37">
        <f>IF(C190="","",IF(MOD(A190,12)=0,MIN(MAX(0,C190-F190),'Darlehensdaten'!$B$6*'Darlehensdaten'!$B$12),0))</f>
        <v/>
      </c>
      <c r="H190" s="37">
        <f>IF(C190="","",F190+G190)</f>
        <v/>
      </c>
      <c r="I190" s="37">
        <f>IF(C190="","",MAX(0,C190-H190))</f>
        <v/>
      </c>
      <c r="J190" s="19">
        <f>IF(C190="","",IFERROR(E190/D190,0))</f>
        <v/>
      </c>
      <c r="K190" s="19">
        <f>IF(C190="","",IFERROR(F190/D190,0))</f>
        <v/>
      </c>
      <c r="L190" s="16">
        <f>IF(A190="","",IF(I190&lt;=0,"Vollständig getilgt",IF(I190&lt;'Darlehensdaten'!$B$6*0.5,"Restschuld unter 50 %","Aktiv")))</f>
        <v/>
      </c>
    </row>
    <row r="191">
      <c r="A191" s="12">
        <f>IF(AND(A190&lt;&gt;"",A190&lt;'Darlehensdaten'!$B$8*12),A190+1,"")</f>
        <v/>
      </c>
      <c r="B191" s="34">
        <f>IF(A191="","",EDATE(B190,1))</f>
        <v/>
      </c>
      <c r="C191" s="35">
        <f>IF(A191="","",I190)</f>
        <v/>
      </c>
      <c r="D191" s="35">
        <f>IF(C191="","",MIN('Darlehensdaten'!$E$4,C191+E191))</f>
        <v/>
      </c>
      <c r="E191" s="35">
        <f>IF(C191="","",C191*'Darlehensdaten'!$B$10/12)</f>
        <v/>
      </c>
      <c r="F191" s="35">
        <f>IF(C191="","",MAX(0,D191-E191))</f>
        <v/>
      </c>
      <c r="G191" s="35">
        <f>IF(C191="","",IF(MOD(A191,12)=0,MIN(MAX(0,C191-F191),'Darlehensdaten'!$B$6*'Darlehensdaten'!$B$12),0))</f>
        <v/>
      </c>
      <c r="H191" s="35">
        <f>IF(C191="","",F191+G191)</f>
        <v/>
      </c>
      <c r="I191" s="35">
        <f>IF(C191="","",MAX(0,C191-H191))</f>
        <v/>
      </c>
      <c r="J191" s="15">
        <f>IF(C191="","",IFERROR(E191/D191,0))</f>
        <v/>
      </c>
      <c r="K191" s="15">
        <f>IF(C191="","",IFERROR(F191/D191,0))</f>
        <v/>
      </c>
      <c r="L191" s="12">
        <f>IF(A191="","",IF(I191&lt;=0,"Vollständig getilgt",IF(I191&lt;'Darlehensdaten'!$B$6*0.5,"Restschuld unter 50 %","Aktiv")))</f>
        <v/>
      </c>
    </row>
    <row r="192">
      <c r="A192" s="16">
        <f>IF(AND(A191&lt;&gt;"",A191&lt;'Darlehensdaten'!$B$8*12),A191+1,"")</f>
        <v/>
      </c>
      <c r="B192" s="36">
        <f>IF(A192="","",EDATE(B191,1))</f>
        <v/>
      </c>
      <c r="C192" s="37">
        <f>IF(A192="","",I191)</f>
        <v/>
      </c>
      <c r="D192" s="37">
        <f>IF(C192="","",MIN('Darlehensdaten'!$E$4,C192+E192))</f>
        <v/>
      </c>
      <c r="E192" s="37">
        <f>IF(C192="","",C192*'Darlehensdaten'!$B$10/12)</f>
        <v/>
      </c>
      <c r="F192" s="37">
        <f>IF(C192="","",MAX(0,D192-E192))</f>
        <v/>
      </c>
      <c r="G192" s="37">
        <f>IF(C192="","",IF(MOD(A192,12)=0,MIN(MAX(0,C192-F192),'Darlehensdaten'!$B$6*'Darlehensdaten'!$B$12),0))</f>
        <v/>
      </c>
      <c r="H192" s="37">
        <f>IF(C192="","",F192+G192)</f>
        <v/>
      </c>
      <c r="I192" s="37">
        <f>IF(C192="","",MAX(0,C192-H192))</f>
        <v/>
      </c>
      <c r="J192" s="19">
        <f>IF(C192="","",IFERROR(E192/D192,0))</f>
        <v/>
      </c>
      <c r="K192" s="19">
        <f>IF(C192="","",IFERROR(F192/D192,0))</f>
        <v/>
      </c>
      <c r="L192" s="16">
        <f>IF(A192="","",IF(I192&lt;=0,"Vollständig getilgt",IF(I192&lt;'Darlehensdaten'!$B$6*0.5,"Restschuld unter 50 %","Aktiv")))</f>
        <v/>
      </c>
    </row>
    <row r="193">
      <c r="A193" s="12">
        <f>IF(AND(A192&lt;&gt;"",A192&lt;'Darlehensdaten'!$B$8*12),A192+1,"")</f>
        <v/>
      </c>
      <c r="B193" s="34">
        <f>IF(A193="","",EDATE(B192,1))</f>
        <v/>
      </c>
      <c r="C193" s="35">
        <f>IF(A193="","",I192)</f>
        <v/>
      </c>
      <c r="D193" s="35">
        <f>IF(C193="","",MIN('Darlehensdaten'!$E$4,C193+E193))</f>
        <v/>
      </c>
      <c r="E193" s="35">
        <f>IF(C193="","",C193*'Darlehensdaten'!$B$10/12)</f>
        <v/>
      </c>
      <c r="F193" s="35">
        <f>IF(C193="","",MAX(0,D193-E193))</f>
        <v/>
      </c>
      <c r="G193" s="35">
        <f>IF(C193="","",IF(MOD(A193,12)=0,MIN(MAX(0,C193-F193),'Darlehensdaten'!$B$6*'Darlehensdaten'!$B$12),0))</f>
        <v/>
      </c>
      <c r="H193" s="35">
        <f>IF(C193="","",F193+G193)</f>
        <v/>
      </c>
      <c r="I193" s="35">
        <f>IF(C193="","",MAX(0,C193-H193))</f>
        <v/>
      </c>
      <c r="J193" s="15">
        <f>IF(C193="","",IFERROR(E193/D193,0))</f>
        <v/>
      </c>
      <c r="K193" s="15">
        <f>IF(C193="","",IFERROR(F193/D193,0))</f>
        <v/>
      </c>
      <c r="L193" s="12">
        <f>IF(A193="","",IF(I193&lt;=0,"Vollständig getilgt",IF(I193&lt;'Darlehensdaten'!$B$6*0.5,"Restschuld unter 50 %","Aktiv")))</f>
        <v/>
      </c>
    </row>
    <row r="194">
      <c r="A194" s="16">
        <f>IF(AND(A193&lt;&gt;"",A193&lt;'Darlehensdaten'!$B$8*12),A193+1,"")</f>
        <v/>
      </c>
      <c r="B194" s="36">
        <f>IF(A194="","",EDATE(B193,1))</f>
        <v/>
      </c>
      <c r="C194" s="37">
        <f>IF(A194="","",I193)</f>
        <v/>
      </c>
      <c r="D194" s="37">
        <f>IF(C194="","",MIN('Darlehensdaten'!$E$4,C194+E194))</f>
        <v/>
      </c>
      <c r="E194" s="37">
        <f>IF(C194="","",C194*'Darlehensdaten'!$B$10/12)</f>
        <v/>
      </c>
      <c r="F194" s="37">
        <f>IF(C194="","",MAX(0,D194-E194))</f>
        <v/>
      </c>
      <c r="G194" s="37">
        <f>IF(C194="","",IF(MOD(A194,12)=0,MIN(MAX(0,C194-F194),'Darlehensdaten'!$B$6*'Darlehensdaten'!$B$12),0))</f>
        <v/>
      </c>
      <c r="H194" s="37">
        <f>IF(C194="","",F194+G194)</f>
        <v/>
      </c>
      <c r="I194" s="37">
        <f>IF(C194="","",MAX(0,C194-H194))</f>
        <v/>
      </c>
      <c r="J194" s="19">
        <f>IF(C194="","",IFERROR(E194/D194,0))</f>
        <v/>
      </c>
      <c r="K194" s="19">
        <f>IF(C194="","",IFERROR(F194/D194,0))</f>
        <v/>
      </c>
      <c r="L194" s="16">
        <f>IF(A194="","",IF(I194&lt;=0,"Vollständig getilgt",IF(I194&lt;'Darlehensdaten'!$B$6*0.5,"Restschuld unter 50 %","Aktiv")))</f>
        <v/>
      </c>
    </row>
    <row r="195">
      <c r="A195" s="12">
        <f>IF(AND(A194&lt;&gt;"",A194&lt;'Darlehensdaten'!$B$8*12),A194+1,"")</f>
        <v/>
      </c>
      <c r="B195" s="34">
        <f>IF(A195="","",EDATE(B194,1))</f>
        <v/>
      </c>
      <c r="C195" s="35">
        <f>IF(A195="","",I194)</f>
        <v/>
      </c>
      <c r="D195" s="35">
        <f>IF(C195="","",MIN('Darlehensdaten'!$E$4,C195+E195))</f>
        <v/>
      </c>
      <c r="E195" s="35">
        <f>IF(C195="","",C195*'Darlehensdaten'!$B$10/12)</f>
        <v/>
      </c>
      <c r="F195" s="35">
        <f>IF(C195="","",MAX(0,D195-E195))</f>
        <v/>
      </c>
      <c r="G195" s="35">
        <f>IF(C195="","",IF(MOD(A195,12)=0,MIN(MAX(0,C195-F195),'Darlehensdaten'!$B$6*'Darlehensdaten'!$B$12),0))</f>
        <v/>
      </c>
      <c r="H195" s="35">
        <f>IF(C195="","",F195+G195)</f>
        <v/>
      </c>
      <c r="I195" s="35">
        <f>IF(C195="","",MAX(0,C195-H195))</f>
        <v/>
      </c>
      <c r="J195" s="15">
        <f>IF(C195="","",IFERROR(E195/D195,0))</f>
        <v/>
      </c>
      <c r="K195" s="15">
        <f>IF(C195="","",IFERROR(F195/D195,0))</f>
        <v/>
      </c>
      <c r="L195" s="12">
        <f>IF(A195="","",IF(I195&lt;=0,"Vollständig getilgt",IF(I195&lt;'Darlehensdaten'!$B$6*0.5,"Restschuld unter 50 %","Aktiv")))</f>
        <v/>
      </c>
    </row>
    <row r="196">
      <c r="A196" s="16">
        <f>IF(AND(A195&lt;&gt;"",A195&lt;'Darlehensdaten'!$B$8*12),A195+1,"")</f>
        <v/>
      </c>
      <c r="B196" s="36">
        <f>IF(A196="","",EDATE(B195,1))</f>
        <v/>
      </c>
      <c r="C196" s="37">
        <f>IF(A196="","",I195)</f>
        <v/>
      </c>
      <c r="D196" s="37">
        <f>IF(C196="","",MIN('Darlehensdaten'!$E$4,C196+E196))</f>
        <v/>
      </c>
      <c r="E196" s="37">
        <f>IF(C196="","",C196*'Darlehensdaten'!$B$10/12)</f>
        <v/>
      </c>
      <c r="F196" s="37">
        <f>IF(C196="","",MAX(0,D196-E196))</f>
        <v/>
      </c>
      <c r="G196" s="37">
        <f>IF(C196="","",IF(MOD(A196,12)=0,MIN(MAX(0,C196-F196),'Darlehensdaten'!$B$6*'Darlehensdaten'!$B$12),0))</f>
        <v/>
      </c>
      <c r="H196" s="37">
        <f>IF(C196="","",F196+G196)</f>
        <v/>
      </c>
      <c r="I196" s="37">
        <f>IF(C196="","",MAX(0,C196-H196))</f>
        <v/>
      </c>
      <c r="J196" s="19">
        <f>IF(C196="","",IFERROR(E196/D196,0))</f>
        <v/>
      </c>
      <c r="K196" s="19">
        <f>IF(C196="","",IFERROR(F196/D196,0))</f>
        <v/>
      </c>
      <c r="L196" s="16">
        <f>IF(A196="","",IF(I196&lt;=0,"Vollständig getilgt",IF(I196&lt;'Darlehensdaten'!$B$6*0.5,"Restschuld unter 50 %","Aktiv")))</f>
        <v/>
      </c>
    </row>
    <row r="197">
      <c r="A197" s="12">
        <f>IF(AND(A196&lt;&gt;"",A196&lt;'Darlehensdaten'!$B$8*12),A196+1,"")</f>
        <v/>
      </c>
      <c r="B197" s="34">
        <f>IF(A197="","",EDATE(B196,1))</f>
        <v/>
      </c>
      <c r="C197" s="35">
        <f>IF(A197="","",I196)</f>
        <v/>
      </c>
      <c r="D197" s="35">
        <f>IF(C197="","",MIN('Darlehensdaten'!$E$4,C197+E197))</f>
        <v/>
      </c>
      <c r="E197" s="35">
        <f>IF(C197="","",C197*'Darlehensdaten'!$B$10/12)</f>
        <v/>
      </c>
      <c r="F197" s="35">
        <f>IF(C197="","",MAX(0,D197-E197))</f>
        <v/>
      </c>
      <c r="G197" s="35">
        <f>IF(C197="","",IF(MOD(A197,12)=0,MIN(MAX(0,C197-F197),'Darlehensdaten'!$B$6*'Darlehensdaten'!$B$12),0))</f>
        <v/>
      </c>
      <c r="H197" s="35">
        <f>IF(C197="","",F197+G197)</f>
        <v/>
      </c>
      <c r="I197" s="35">
        <f>IF(C197="","",MAX(0,C197-H197))</f>
        <v/>
      </c>
      <c r="J197" s="15">
        <f>IF(C197="","",IFERROR(E197/D197,0))</f>
        <v/>
      </c>
      <c r="K197" s="15">
        <f>IF(C197="","",IFERROR(F197/D197,0))</f>
        <v/>
      </c>
      <c r="L197" s="12">
        <f>IF(A197="","",IF(I197&lt;=0,"Vollständig getilgt",IF(I197&lt;'Darlehensdaten'!$B$6*0.5,"Restschuld unter 50 %","Aktiv")))</f>
        <v/>
      </c>
    </row>
    <row r="198">
      <c r="A198" s="16">
        <f>IF(AND(A197&lt;&gt;"",A197&lt;'Darlehensdaten'!$B$8*12),A197+1,"")</f>
        <v/>
      </c>
      <c r="B198" s="36">
        <f>IF(A198="","",EDATE(B197,1))</f>
        <v/>
      </c>
      <c r="C198" s="37">
        <f>IF(A198="","",I197)</f>
        <v/>
      </c>
      <c r="D198" s="37">
        <f>IF(C198="","",MIN('Darlehensdaten'!$E$4,C198+E198))</f>
        <v/>
      </c>
      <c r="E198" s="37">
        <f>IF(C198="","",C198*'Darlehensdaten'!$B$10/12)</f>
        <v/>
      </c>
      <c r="F198" s="37">
        <f>IF(C198="","",MAX(0,D198-E198))</f>
        <v/>
      </c>
      <c r="G198" s="37">
        <f>IF(C198="","",IF(MOD(A198,12)=0,MIN(MAX(0,C198-F198),'Darlehensdaten'!$B$6*'Darlehensdaten'!$B$12),0))</f>
        <v/>
      </c>
      <c r="H198" s="37">
        <f>IF(C198="","",F198+G198)</f>
        <v/>
      </c>
      <c r="I198" s="37">
        <f>IF(C198="","",MAX(0,C198-H198))</f>
        <v/>
      </c>
      <c r="J198" s="19">
        <f>IF(C198="","",IFERROR(E198/D198,0))</f>
        <v/>
      </c>
      <c r="K198" s="19">
        <f>IF(C198="","",IFERROR(F198/D198,0))</f>
        <v/>
      </c>
      <c r="L198" s="16">
        <f>IF(A198="","",IF(I198&lt;=0,"Vollständig getilgt",IF(I198&lt;'Darlehensdaten'!$B$6*0.5,"Restschuld unter 50 %","Aktiv")))</f>
        <v/>
      </c>
    </row>
    <row r="199">
      <c r="A199" s="12">
        <f>IF(AND(A198&lt;&gt;"",A198&lt;'Darlehensdaten'!$B$8*12),A198+1,"")</f>
        <v/>
      </c>
      <c r="B199" s="34">
        <f>IF(A199="","",EDATE(B198,1))</f>
        <v/>
      </c>
      <c r="C199" s="35">
        <f>IF(A199="","",I198)</f>
        <v/>
      </c>
      <c r="D199" s="35">
        <f>IF(C199="","",MIN('Darlehensdaten'!$E$4,C199+E199))</f>
        <v/>
      </c>
      <c r="E199" s="35">
        <f>IF(C199="","",C199*'Darlehensdaten'!$B$10/12)</f>
        <v/>
      </c>
      <c r="F199" s="35">
        <f>IF(C199="","",MAX(0,D199-E199))</f>
        <v/>
      </c>
      <c r="G199" s="35">
        <f>IF(C199="","",IF(MOD(A199,12)=0,MIN(MAX(0,C199-F199),'Darlehensdaten'!$B$6*'Darlehensdaten'!$B$12),0))</f>
        <v/>
      </c>
      <c r="H199" s="35">
        <f>IF(C199="","",F199+G199)</f>
        <v/>
      </c>
      <c r="I199" s="35">
        <f>IF(C199="","",MAX(0,C199-H199))</f>
        <v/>
      </c>
      <c r="J199" s="15">
        <f>IF(C199="","",IFERROR(E199/D199,0))</f>
        <v/>
      </c>
      <c r="K199" s="15">
        <f>IF(C199="","",IFERROR(F199/D199,0))</f>
        <v/>
      </c>
      <c r="L199" s="12">
        <f>IF(A199="","",IF(I199&lt;=0,"Vollständig getilgt",IF(I199&lt;'Darlehensdaten'!$B$6*0.5,"Restschuld unter 50 %","Aktiv")))</f>
        <v/>
      </c>
    </row>
    <row r="200">
      <c r="A200" s="16">
        <f>IF(AND(A199&lt;&gt;"",A199&lt;'Darlehensdaten'!$B$8*12),A199+1,"")</f>
        <v/>
      </c>
      <c r="B200" s="36">
        <f>IF(A200="","",EDATE(B199,1))</f>
        <v/>
      </c>
      <c r="C200" s="37">
        <f>IF(A200="","",I199)</f>
        <v/>
      </c>
      <c r="D200" s="37">
        <f>IF(C200="","",MIN('Darlehensdaten'!$E$4,C200+E200))</f>
        <v/>
      </c>
      <c r="E200" s="37">
        <f>IF(C200="","",C200*'Darlehensdaten'!$B$10/12)</f>
        <v/>
      </c>
      <c r="F200" s="37">
        <f>IF(C200="","",MAX(0,D200-E200))</f>
        <v/>
      </c>
      <c r="G200" s="37">
        <f>IF(C200="","",IF(MOD(A200,12)=0,MIN(MAX(0,C200-F200),'Darlehensdaten'!$B$6*'Darlehensdaten'!$B$12),0))</f>
        <v/>
      </c>
      <c r="H200" s="37">
        <f>IF(C200="","",F200+G200)</f>
        <v/>
      </c>
      <c r="I200" s="37">
        <f>IF(C200="","",MAX(0,C200-H200))</f>
        <v/>
      </c>
      <c r="J200" s="19">
        <f>IF(C200="","",IFERROR(E200/D200,0))</f>
        <v/>
      </c>
      <c r="K200" s="19">
        <f>IF(C200="","",IFERROR(F200/D200,0))</f>
        <v/>
      </c>
      <c r="L200" s="16">
        <f>IF(A200="","",IF(I200&lt;=0,"Vollständig getilgt",IF(I200&lt;'Darlehensdaten'!$B$6*0.5,"Restschuld unter 50 %","Aktiv")))</f>
        <v/>
      </c>
    </row>
    <row r="201">
      <c r="A201" s="12">
        <f>IF(AND(A200&lt;&gt;"",A200&lt;'Darlehensdaten'!$B$8*12),A200+1,"")</f>
        <v/>
      </c>
      <c r="B201" s="34">
        <f>IF(A201="","",EDATE(B200,1))</f>
        <v/>
      </c>
      <c r="C201" s="35">
        <f>IF(A201="","",I200)</f>
        <v/>
      </c>
      <c r="D201" s="35">
        <f>IF(C201="","",MIN('Darlehensdaten'!$E$4,C201+E201))</f>
        <v/>
      </c>
      <c r="E201" s="35">
        <f>IF(C201="","",C201*'Darlehensdaten'!$B$10/12)</f>
        <v/>
      </c>
      <c r="F201" s="35">
        <f>IF(C201="","",MAX(0,D201-E201))</f>
        <v/>
      </c>
      <c r="G201" s="35">
        <f>IF(C201="","",IF(MOD(A201,12)=0,MIN(MAX(0,C201-F201),'Darlehensdaten'!$B$6*'Darlehensdaten'!$B$12),0))</f>
        <v/>
      </c>
      <c r="H201" s="35">
        <f>IF(C201="","",F201+G201)</f>
        <v/>
      </c>
      <c r="I201" s="35">
        <f>IF(C201="","",MAX(0,C201-H201))</f>
        <v/>
      </c>
      <c r="J201" s="15">
        <f>IF(C201="","",IFERROR(E201/D201,0))</f>
        <v/>
      </c>
      <c r="K201" s="15">
        <f>IF(C201="","",IFERROR(F201/D201,0))</f>
        <v/>
      </c>
      <c r="L201" s="12">
        <f>IF(A201="","",IF(I201&lt;=0,"Vollständig getilgt",IF(I201&lt;'Darlehensdaten'!$B$6*0.5,"Restschuld unter 50 %","Aktiv")))</f>
        <v/>
      </c>
    </row>
    <row r="202">
      <c r="A202" s="16">
        <f>IF(AND(A201&lt;&gt;"",A201&lt;'Darlehensdaten'!$B$8*12),A201+1,"")</f>
        <v/>
      </c>
      <c r="B202" s="36">
        <f>IF(A202="","",EDATE(B201,1))</f>
        <v/>
      </c>
      <c r="C202" s="37">
        <f>IF(A202="","",I201)</f>
        <v/>
      </c>
      <c r="D202" s="37">
        <f>IF(C202="","",MIN('Darlehensdaten'!$E$4,C202+E202))</f>
        <v/>
      </c>
      <c r="E202" s="37">
        <f>IF(C202="","",C202*'Darlehensdaten'!$B$10/12)</f>
        <v/>
      </c>
      <c r="F202" s="37">
        <f>IF(C202="","",MAX(0,D202-E202))</f>
        <v/>
      </c>
      <c r="G202" s="37">
        <f>IF(C202="","",IF(MOD(A202,12)=0,MIN(MAX(0,C202-F202),'Darlehensdaten'!$B$6*'Darlehensdaten'!$B$12),0))</f>
        <v/>
      </c>
      <c r="H202" s="37">
        <f>IF(C202="","",F202+G202)</f>
        <v/>
      </c>
      <c r="I202" s="37">
        <f>IF(C202="","",MAX(0,C202-H202))</f>
        <v/>
      </c>
      <c r="J202" s="19">
        <f>IF(C202="","",IFERROR(E202/D202,0))</f>
        <v/>
      </c>
      <c r="K202" s="19">
        <f>IF(C202="","",IFERROR(F202/D202,0))</f>
        <v/>
      </c>
      <c r="L202" s="16">
        <f>IF(A202="","",IF(I202&lt;=0,"Vollständig getilgt",IF(I202&lt;'Darlehensdaten'!$B$6*0.5,"Restschuld unter 50 %","Aktiv")))</f>
        <v/>
      </c>
    </row>
    <row r="203">
      <c r="A203" s="12">
        <f>IF(AND(A202&lt;&gt;"",A202&lt;'Darlehensdaten'!$B$8*12),A202+1,"")</f>
        <v/>
      </c>
      <c r="B203" s="34">
        <f>IF(A203="","",EDATE(B202,1))</f>
        <v/>
      </c>
      <c r="C203" s="35">
        <f>IF(A203="","",I202)</f>
        <v/>
      </c>
      <c r="D203" s="35">
        <f>IF(C203="","",MIN('Darlehensdaten'!$E$4,C203+E203))</f>
        <v/>
      </c>
      <c r="E203" s="35">
        <f>IF(C203="","",C203*'Darlehensdaten'!$B$10/12)</f>
        <v/>
      </c>
      <c r="F203" s="35">
        <f>IF(C203="","",MAX(0,D203-E203))</f>
        <v/>
      </c>
      <c r="G203" s="35">
        <f>IF(C203="","",IF(MOD(A203,12)=0,MIN(MAX(0,C203-F203),'Darlehensdaten'!$B$6*'Darlehensdaten'!$B$12),0))</f>
        <v/>
      </c>
      <c r="H203" s="35">
        <f>IF(C203="","",F203+G203)</f>
        <v/>
      </c>
      <c r="I203" s="35">
        <f>IF(C203="","",MAX(0,C203-H203))</f>
        <v/>
      </c>
      <c r="J203" s="15">
        <f>IF(C203="","",IFERROR(E203/D203,0))</f>
        <v/>
      </c>
      <c r="K203" s="15">
        <f>IF(C203="","",IFERROR(F203/D203,0))</f>
        <v/>
      </c>
      <c r="L203" s="12">
        <f>IF(A203="","",IF(I203&lt;=0,"Vollständig getilgt",IF(I203&lt;'Darlehensdaten'!$B$6*0.5,"Restschuld unter 50 %","Aktiv")))</f>
        <v/>
      </c>
    </row>
    <row r="204">
      <c r="A204" s="16">
        <f>IF(AND(A203&lt;&gt;"",A203&lt;'Darlehensdaten'!$B$8*12),A203+1,"")</f>
        <v/>
      </c>
      <c r="B204" s="36">
        <f>IF(A204="","",EDATE(B203,1))</f>
        <v/>
      </c>
      <c r="C204" s="37">
        <f>IF(A204="","",I203)</f>
        <v/>
      </c>
      <c r="D204" s="37">
        <f>IF(C204="","",MIN('Darlehensdaten'!$E$4,C204+E204))</f>
        <v/>
      </c>
      <c r="E204" s="37">
        <f>IF(C204="","",C204*'Darlehensdaten'!$B$10/12)</f>
        <v/>
      </c>
      <c r="F204" s="37">
        <f>IF(C204="","",MAX(0,D204-E204))</f>
        <v/>
      </c>
      <c r="G204" s="37">
        <f>IF(C204="","",IF(MOD(A204,12)=0,MIN(MAX(0,C204-F204),'Darlehensdaten'!$B$6*'Darlehensdaten'!$B$12),0))</f>
        <v/>
      </c>
      <c r="H204" s="37">
        <f>IF(C204="","",F204+G204)</f>
        <v/>
      </c>
      <c r="I204" s="37">
        <f>IF(C204="","",MAX(0,C204-H204))</f>
        <v/>
      </c>
      <c r="J204" s="19">
        <f>IF(C204="","",IFERROR(E204/D204,0))</f>
        <v/>
      </c>
      <c r="K204" s="19">
        <f>IF(C204="","",IFERROR(F204/D204,0))</f>
        <v/>
      </c>
      <c r="L204" s="16">
        <f>IF(A204="","",IF(I204&lt;=0,"Vollständig getilgt",IF(I204&lt;'Darlehensdaten'!$B$6*0.5,"Restschuld unter 50 %","Aktiv")))</f>
        <v/>
      </c>
    </row>
    <row r="205">
      <c r="A205" s="12">
        <f>IF(AND(A204&lt;&gt;"",A204&lt;'Darlehensdaten'!$B$8*12),A204+1,"")</f>
        <v/>
      </c>
      <c r="B205" s="34">
        <f>IF(A205="","",EDATE(B204,1))</f>
        <v/>
      </c>
      <c r="C205" s="35">
        <f>IF(A205="","",I204)</f>
        <v/>
      </c>
      <c r="D205" s="35">
        <f>IF(C205="","",MIN('Darlehensdaten'!$E$4,C205+E205))</f>
        <v/>
      </c>
      <c r="E205" s="35">
        <f>IF(C205="","",C205*'Darlehensdaten'!$B$10/12)</f>
        <v/>
      </c>
      <c r="F205" s="35">
        <f>IF(C205="","",MAX(0,D205-E205))</f>
        <v/>
      </c>
      <c r="G205" s="35">
        <f>IF(C205="","",IF(MOD(A205,12)=0,MIN(MAX(0,C205-F205),'Darlehensdaten'!$B$6*'Darlehensdaten'!$B$12),0))</f>
        <v/>
      </c>
      <c r="H205" s="35">
        <f>IF(C205="","",F205+G205)</f>
        <v/>
      </c>
      <c r="I205" s="35">
        <f>IF(C205="","",MAX(0,C205-H205))</f>
        <v/>
      </c>
      <c r="J205" s="15">
        <f>IF(C205="","",IFERROR(E205/D205,0))</f>
        <v/>
      </c>
      <c r="K205" s="15">
        <f>IF(C205="","",IFERROR(F205/D205,0))</f>
        <v/>
      </c>
      <c r="L205" s="12">
        <f>IF(A205="","",IF(I205&lt;=0,"Vollständig getilgt",IF(I205&lt;'Darlehensdaten'!$B$6*0.5,"Restschuld unter 50 %","Aktiv")))</f>
        <v/>
      </c>
    </row>
    <row r="206">
      <c r="A206" s="16">
        <f>IF(AND(A205&lt;&gt;"",A205&lt;'Darlehensdaten'!$B$8*12),A205+1,"")</f>
        <v/>
      </c>
      <c r="B206" s="36">
        <f>IF(A206="","",EDATE(B205,1))</f>
        <v/>
      </c>
      <c r="C206" s="37">
        <f>IF(A206="","",I205)</f>
        <v/>
      </c>
      <c r="D206" s="37">
        <f>IF(C206="","",MIN('Darlehensdaten'!$E$4,C206+E206))</f>
        <v/>
      </c>
      <c r="E206" s="37">
        <f>IF(C206="","",C206*'Darlehensdaten'!$B$10/12)</f>
        <v/>
      </c>
      <c r="F206" s="37">
        <f>IF(C206="","",MAX(0,D206-E206))</f>
        <v/>
      </c>
      <c r="G206" s="37">
        <f>IF(C206="","",IF(MOD(A206,12)=0,MIN(MAX(0,C206-F206),'Darlehensdaten'!$B$6*'Darlehensdaten'!$B$12),0))</f>
        <v/>
      </c>
      <c r="H206" s="37">
        <f>IF(C206="","",F206+G206)</f>
        <v/>
      </c>
      <c r="I206" s="37">
        <f>IF(C206="","",MAX(0,C206-H206))</f>
        <v/>
      </c>
      <c r="J206" s="19">
        <f>IF(C206="","",IFERROR(E206/D206,0))</f>
        <v/>
      </c>
      <c r="K206" s="19">
        <f>IF(C206="","",IFERROR(F206/D206,0))</f>
        <v/>
      </c>
      <c r="L206" s="16">
        <f>IF(A206="","",IF(I206&lt;=0,"Vollständig getilgt",IF(I206&lt;'Darlehensdaten'!$B$6*0.5,"Restschuld unter 50 %","Aktiv")))</f>
        <v/>
      </c>
    </row>
    <row r="207">
      <c r="A207" s="12">
        <f>IF(AND(A206&lt;&gt;"",A206&lt;'Darlehensdaten'!$B$8*12),A206+1,"")</f>
        <v/>
      </c>
      <c r="B207" s="34">
        <f>IF(A207="","",EDATE(B206,1))</f>
        <v/>
      </c>
      <c r="C207" s="35">
        <f>IF(A207="","",I206)</f>
        <v/>
      </c>
      <c r="D207" s="35">
        <f>IF(C207="","",MIN('Darlehensdaten'!$E$4,C207+E207))</f>
        <v/>
      </c>
      <c r="E207" s="35">
        <f>IF(C207="","",C207*'Darlehensdaten'!$B$10/12)</f>
        <v/>
      </c>
      <c r="F207" s="35">
        <f>IF(C207="","",MAX(0,D207-E207))</f>
        <v/>
      </c>
      <c r="G207" s="35">
        <f>IF(C207="","",IF(MOD(A207,12)=0,MIN(MAX(0,C207-F207),'Darlehensdaten'!$B$6*'Darlehensdaten'!$B$12),0))</f>
        <v/>
      </c>
      <c r="H207" s="35">
        <f>IF(C207="","",F207+G207)</f>
        <v/>
      </c>
      <c r="I207" s="35">
        <f>IF(C207="","",MAX(0,C207-H207))</f>
        <v/>
      </c>
      <c r="J207" s="15">
        <f>IF(C207="","",IFERROR(E207/D207,0))</f>
        <v/>
      </c>
      <c r="K207" s="15">
        <f>IF(C207="","",IFERROR(F207/D207,0))</f>
        <v/>
      </c>
      <c r="L207" s="12">
        <f>IF(A207="","",IF(I207&lt;=0,"Vollständig getilgt",IF(I207&lt;'Darlehensdaten'!$B$6*0.5,"Restschuld unter 50 %","Aktiv")))</f>
        <v/>
      </c>
    </row>
    <row r="208">
      <c r="A208" s="16">
        <f>IF(AND(A207&lt;&gt;"",A207&lt;'Darlehensdaten'!$B$8*12),A207+1,"")</f>
        <v/>
      </c>
      <c r="B208" s="36">
        <f>IF(A208="","",EDATE(B207,1))</f>
        <v/>
      </c>
      <c r="C208" s="37">
        <f>IF(A208="","",I207)</f>
        <v/>
      </c>
      <c r="D208" s="37">
        <f>IF(C208="","",MIN('Darlehensdaten'!$E$4,C208+E208))</f>
        <v/>
      </c>
      <c r="E208" s="37">
        <f>IF(C208="","",C208*'Darlehensdaten'!$B$10/12)</f>
        <v/>
      </c>
      <c r="F208" s="37">
        <f>IF(C208="","",MAX(0,D208-E208))</f>
        <v/>
      </c>
      <c r="G208" s="37">
        <f>IF(C208="","",IF(MOD(A208,12)=0,MIN(MAX(0,C208-F208),'Darlehensdaten'!$B$6*'Darlehensdaten'!$B$12),0))</f>
        <v/>
      </c>
      <c r="H208" s="37">
        <f>IF(C208="","",F208+G208)</f>
        <v/>
      </c>
      <c r="I208" s="37">
        <f>IF(C208="","",MAX(0,C208-H208))</f>
        <v/>
      </c>
      <c r="J208" s="19">
        <f>IF(C208="","",IFERROR(E208/D208,0))</f>
        <v/>
      </c>
      <c r="K208" s="19">
        <f>IF(C208="","",IFERROR(F208/D208,0))</f>
        <v/>
      </c>
      <c r="L208" s="16">
        <f>IF(A208="","",IF(I208&lt;=0,"Vollständig getilgt",IF(I208&lt;'Darlehensdaten'!$B$6*0.5,"Restschuld unter 50 %","Aktiv")))</f>
        <v/>
      </c>
    </row>
    <row r="209">
      <c r="A209" s="12">
        <f>IF(AND(A208&lt;&gt;"",A208&lt;'Darlehensdaten'!$B$8*12),A208+1,"")</f>
        <v/>
      </c>
      <c r="B209" s="34">
        <f>IF(A209="","",EDATE(B208,1))</f>
        <v/>
      </c>
      <c r="C209" s="35">
        <f>IF(A209="","",I208)</f>
        <v/>
      </c>
      <c r="D209" s="35">
        <f>IF(C209="","",MIN('Darlehensdaten'!$E$4,C209+E209))</f>
        <v/>
      </c>
      <c r="E209" s="35">
        <f>IF(C209="","",C209*'Darlehensdaten'!$B$10/12)</f>
        <v/>
      </c>
      <c r="F209" s="35">
        <f>IF(C209="","",MAX(0,D209-E209))</f>
        <v/>
      </c>
      <c r="G209" s="35">
        <f>IF(C209="","",IF(MOD(A209,12)=0,MIN(MAX(0,C209-F209),'Darlehensdaten'!$B$6*'Darlehensdaten'!$B$12),0))</f>
        <v/>
      </c>
      <c r="H209" s="35">
        <f>IF(C209="","",F209+G209)</f>
        <v/>
      </c>
      <c r="I209" s="35">
        <f>IF(C209="","",MAX(0,C209-H209))</f>
        <v/>
      </c>
      <c r="J209" s="15">
        <f>IF(C209="","",IFERROR(E209/D209,0))</f>
        <v/>
      </c>
      <c r="K209" s="15">
        <f>IF(C209="","",IFERROR(F209/D209,0))</f>
        <v/>
      </c>
      <c r="L209" s="12">
        <f>IF(A209="","",IF(I209&lt;=0,"Vollständig getilgt",IF(I209&lt;'Darlehensdaten'!$B$6*0.5,"Restschuld unter 50 %","Aktiv")))</f>
        <v/>
      </c>
    </row>
    <row r="210">
      <c r="A210" s="16">
        <f>IF(AND(A209&lt;&gt;"",A209&lt;'Darlehensdaten'!$B$8*12),A209+1,"")</f>
        <v/>
      </c>
      <c r="B210" s="36">
        <f>IF(A210="","",EDATE(B209,1))</f>
        <v/>
      </c>
      <c r="C210" s="37">
        <f>IF(A210="","",I209)</f>
        <v/>
      </c>
      <c r="D210" s="37">
        <f>IF(C210="","",MIN('Darlehensdaten'!$E$4,C210+E210))</f>
        <v/>
      </c>
      <c r="E210" s="37">
        <f>IF(C210="","",C210*'Darlehensdaten'!$B$10/12)</f>
        <v/>
      </c>
      <c r="F210" s="37">
        <f>IF(C210="","",MAX(0,D210-E210))</f>
        <v/>
      </c>
      <c r="G210" s="37">
        <f>IF(C210="","",IF(MOD(A210,12)=0,MIN(MAX(0,C210-F210),'Darlehensdaten'!$B$6*'Darlehensdaten'!$B$12),0))</f>
        <v/>
      </c>
      <c r="H210" s="37">
        <f>IF(C210="","",F210+G210)</f>
        <v/>
      </c>
      <c r="I210" s="37">
        <f>IF(C210="","",MAX(0,C210-H210))</f>
        <v/>
      </c>
      <c r="J210" s="19">
        <f>IF(C210="","",IFERROR(E210/D210,0))</f>
        <v/>
      </c>
      <c r="K210" s="19">
        <f>IF(C210="","",IFERROR(F210/D210,0))</f>
        <v/>
      </c>
      <c r="L210" s="16">
        <f>IF(A210="","",IF(I210&lt;=0,"Vollständig getilgt",IF(I210&lt;'Darlehensdaten'!$B$6*0.5,"Restschuld unter 50 %","Aktiv")))</f>
        <v/>
      </c>
    </row>
    <row r="211">
      <c r="A211" s="12">
        <f>IF(AND(A210&lt;&gt;"",A210&lt;'Darlehensdaten'!$B$8*12),A210+1,"")</f>
        <v/>
      </c>
      <c r="B211" s="34">
        <f>IF(A211="","",EDATE(B210,1))</f>
        <v/>
      </c>
      <c r="C211" s="35">
        <f>IF(A211="","",I210)</f>
        <v/>
      </c>
      <c r="D211" s="35">
        <f>IF(C211="","",MIN('Darlehensdaten'!$E$4,C211+E211))</f>
        <v/>
      </c>
      <c r="E211" s="35">
        <f>IF(C211="","",C211*'Darlehensdaten'!$B$10/12)</f>
        <v/>
      </c>
      <c r="F211" s="35">
        <f>IF(C211="","",MAX(0,D211-E211))</f>
        <v/>
      </c>
      <c r="G211" s="35">
        <f>IF(C211="","",IF(MOD(A211,12)=0,MIN(MAX(0,C211-F211),'Darlehensdaten'!$B$6*'Darlehensdaten'!$B$12),0))</f>
        <v/>
      </c>
      <c r="H211" s="35">
        <f>IF(C211="","",F211+G211)</f>
        <v/>
      </c>
      <c r="I211" s="35">
        <f>IF(C211="","",MAX(0,C211-H211))</f>
        <v/>
      </c>
      <c r="J211" s="15">
        <f>IF(C211="","",IFERROR(E211/D211,0))</f>
        <v/>
      </c>
      <c r="K211" s="15">
        <f>IF(C211="","",IFERROR(F211/D211,0))</f>
        <v/>
      </c>
      <c r="L211" s="12">
        <f>IF(A211="","",IF(I211&lt;=0,"Vollständig getilgt",IF(I211&lt;'Darlehensdaten'!$B$6*0.5,"Restschuld unter 50 %","Aktiv")))</f>
        <v/>
      </c>
    </row>
    <row r="212">
      <c r="A212" s="16">
        <f>IF(AND(A211&lt;&gt;"",A211&lt;'Darlehensdaten'!$B$8*12),A211+1,"")</f>
        <v/>
      </c>
      <c r="B212" s="36">
        <f>IF(A212="","",EDATE(B211,1))</f>
        <v/>
      </c>
      <c r="C212" s="37">
        <f>IF(A212="","",I211)</f>
        <v/>
      </c>
      <c r="D212" s="37">
        <f>IF(C212="","",MIN('Darlehensdaten'!$E$4,C212+E212))</f>
        <v/>
      </c>
      <c r="E212" s="37">
        <f>IF(C212="","",C212*'Darlehensdaten'!$B$10/12)</f>
        <v/>
      </c>
      <c r="F212" s="37">
        <f>IF(C212="","",MAX(0,D212-E212))</f>
        <v/>
      </c>
      <c r="G212" s="37">
        <f>IF(C212="","",IF(MOD(A212,12)=0,MIN(MAX(0,C212-F212),'Darlehensdaten'!$B$6*'Darlehensdaten'!$B$12),0))</f>
        <v/>
      </c>
      <c r="H212" s="37">
        <f>IF(C212="","",F212+G212)</f>
        <v/>
      </c>
      <c r="I212" s="37">
        <f>IF(C212="","",MAX(0,C212-H212))</f>
        <v/>
      </c>
      <c r="J212" s="19">
        <f>IF(C212="","",IFERROR(E212/D212,0))</f>
        <v/>
      </c>
      <c r="K212" s="19">
        <f>IF(C212="","",IFERROR(F212/D212,0))</f>
        <v/>
      </c>
      <c r="L212" s="16">
        <f>IF(A212="","",IF(I212&lt;=0,"Vollständig getilgt",IF(I212&lt;'Darlehensdaten'!$B$6*0.5,"Restschuld unter 50 %","Aktiv")))</f>
        <v/>
      </c>
    </row>
    <row r="213">
      <c r="A213" s="12">
        <f>IF(AND(A212&lt;&gt;"",A212&lt;'Darlehensdaten'!$B$8*12),A212+1,"")</f>
        <v/>
      </c>
      <c r="B213" s="34">
        <f>IF(A213="","",EDATE(B212,1))</f>
        <v/>
      </c>
      <c r="C213" s="35">
        <f>IF(A213="","",I212)</f>
        <v/>
      </c>
      <c r="D213" s="35">
        <f>IF(C213="","",MIN('Darlehensdaten'!$E$4,C213+E213))</f>
        <v/>
      </c>
      <c r="E213" s="35">
        <f>IF(C213="","",C213*'Darlehensdaten'!$B$10/12)</f>
        <v/>
      </c>
      <c r="F213" s="35">
        <f>IF(C213="","",MAX(0,D213-E213))</f>
        <v/>
      </c>
      <c r="G213" s="35">
        <f>IF(C213="","",IF(MOD(A213,12)=0,MIN(MAX(0,C213-F213),'Darlehensdaten'!$B$6*'Darlehensdaten'!$B$12),0))</f>
        <v/>
      </c>
      <c r="H213" s="35">
        <f>IF(C213="","",F213+G213)</f>
        <v/>
      </c>
      <c r="I213" s="35">
        <f>IF(C213="","",MAX(0,C213-H213))</f>
        <v/>
      </c>
      <c r="J213" s="15">
        <f>IF(C213="","",IFERROR(E213/D213,0))</f>
        <v/>
      </c>
      <c r="K213" s="15">
        <f>IF(C213="","",IFERROR(F213/D213,0))</f>
        <v/>
      </c>
      <c r="L213" s="12">
        <f>IF(A213="","",IF(I213&lt;=0,"Vollständig getilgt",IF(I213&lt;'Darlehensdaten'!$B$6*0.5,"Restschuld unter 50 %","Aktiv")))</f>
        <v/>
      </c>
    </row>
    <row r="214">
      <c r="A214" s="16">
        <f>IF(AND(A213&lt;&gt;"",A213&lt;'Darlehensdaten'!$B$8*12),A213+1,"")</f>
        <v/>
      </c>
      <c r="B214" s="36">
        <f>IF(A214="","",EDATE(B213,1))</f>
        <v/>
      </c>
      <c r="C214" s="37">
        <f>IF(A214="","",I213)</f>
        <v/>
      </c>
      <c r="D214" s="37">
        <f>IF(C214="","",MIN('Darlehensdaten'!$E$4,C214+E214))</f>
        <v/>
      </c>
      <c r="E214" s="37">
        <f>IF(C214="","",C214*'Darlehensdaten'!$B$10/12)</f>
        <v/>
      </c>
      <c r="F214" s="37">
        <f>IF(C214="","",MAX(0,D214-E214))</f>
        <v/>
      </c>
      <c r="G214" s="37">
        <f>IF(C214="","",IF(MOD(A214,12)=0,MIN(MAX(0,C214-F214),'Darlehensdaten'!$B$6*'Darlehensdaten'!$B$12),0))</f>
        <v/>
      </c>
      <c r="H214" s="37">
        <f>IF(C214="","",F214+G214)</f>
        <v/>
      </c>
      <c r="I214" s="37">
        <f>IF(C214="","",MAX(0,C214-H214))</f>
        <v/>
      </c>
      <c r="J214" s="19">
        <f>IF(C214="","",IFERROR(E214/D214,0))</f>
        <v/>
      </c>
      <c r="K214" s="19">
        <f>IF(C214="","",IFERROR(F214/D214,0))</f>
        <v/>
      </c>
      <c r="L214" s="16">
        <f>IF(A214="","",IF(I214&lt;=0,"Vollständig getilgt",IF(I214&lt;'Darlehensdaten'!$B$6*0.5,"Restschuld unter 50 %","Aktiv")))</f>
        <v/>
      </c>
    </row>
    <row r="215">
      <c r="A215" s="12">
        <f>IF(AND(A214&lt;&gt;"",A214&lt;'Darlehensdaten'!$B$8*12),A214+1,"")</f>
        <v/>
      </c>
      <c r="B215" s="34">
        <f>IF(A215="","",EDATE(B214,1))</f>
        <v/>
      </c>
      <c r="C215" s="35">
        <f>IF(A215="","",I214)</f>
        <v/>
      </c>
      <c r="D215" s="35">
        <f>IF(C215="","",MIN('Darlehensdaten'!$E$4,C215+E215))</f>
        <v/>
      </c>
      <c r="E215" s="35">
        <f>IF(C215="","",C215*'Darlehensdaten'!$B$10/12)</f>
        <v/>
      </c>
      <c r="F215" s="35">
        <f>IF(C215="","",MAX(0,D215-E215))</f>
        <v/>
      </c>
      <c r="G215" s="35">
        <f>IF(C215="","",IF(MOD(A215,12)=0,MIN(MAX(0,C215-F215),'Darlehensdaten'!$B$6*'Darlehensdaten'!$B$12),0))</f>
        <v/>
      </c>
      <c r="H215" s="35">
        <f>IF(C215="","",F215+G215)</f>
        <v/>
      </c>
      <c r="I215" s="35">
        <f>IF(C215="","",MAX(0,C215-H215))</f>
        <v/>
      </c>
      <c r="J215" s="15">
        <f>IF(C215="","",IFERROR(E215/D215,0))</f>
        <v/>
      </c>
      <c r="K215" s="15">
        <f>IF(C215="","",IFERROR(F215/D215,0))</f>
        <v/>
      </c>
      <c r="L215" s="12">
        <f>IF(A215="","",IF(I215&lt;=0,"Vollständig getilgt",IF(I215&lt;'Darlehensdaten'!$B$6*0.5,"Restschuld unter 50 %","Aktiv")))</f>
        <v/>
      </c>
    </row>
    <row r="216">
      <c r="A216" s="16">
        <f>IF(AND(A215&lt;&gt;"",A215&lt;'Darlehensdaten'!$B$8*12),A215+1,"")</f>
        <v/>
      </c>
      <c r="B216" s="36">
        <f>IF(A216="","",EDATE(B215,1))</f>
        <v/>
      </c>
      <c r="C216" s="37">
        <f>IF(A216="","",I215)</f>
        <v/>
      </c>
      <c r="D216" s="37">
        <f>IF(C216="","",MIN('Darlehensdaten'!$E$4,C216+E216))</f>
        <v/>
      </c>
      <c r="E216" s="37">
        <f>IF(C216="","",C216*'Darlehensdaten'!$B$10/12)</f>
        <v/>
      </c>
      <c r="F216" s="37">
        <f>IF(C216="","",MAX(0,D216-E216))</f>
        <v/>
      </c>
      <c r="G216" s="37">
        <f>IF(C216="","",IF(MOD(A216,12)=0,MIN(MAX(0,C216-F216),'Darlehensdaten'!$B$6*'Darlehensdaten'!$B$12),0))</f>
        <v/>
      </c>
      <c r="H216" s="37">
        <f>IF(C216="","",F216+G216)</f>
        <v/>
      </c>
      <c r="I216" s="37">
        <f>IF(C216="","",MAX(0,C216-H216))</f>
        <v/>
      </c>
      <c r="J216" s="19">
        <f>IF(C216="","",IFERROR(E216/D216,0))</f>
        <v/>
      </c>
      <c r="K216" s="19">
        <f>IF(C216="","",IFERROR(F216/D216,0))</f>
        <v/>
      </c>
      <c r="L216" s="16">
        <f>IF(A216="","",IF(I216&lt;=0,"Vollständig getilgt",IF(I216&lt;'Darlehensdaten'!$B$6*0.5,"Restschuld unter 50 %","Aktiv")))</f>
        <v/>
      </c>
    </row>
    <row r="217">
      <c r="A217" s="12">
        <f>IF(AND(A216&lt;&gt;"",A216&lt;'Darlehensdaten'!$B$8*12),A216+1,"")</f>
        <v/>
      </c>
      <c r="B217" s="34">
        <f>IF(A217="","",EDATE(B216,1))</f>
        <v/>
      </c>
      <c r="C217" s="35">
        <f>IF(A217="","",I216)</f>
        <v/>
      </c>
      <c r="D217" s="35">
        <f>IF(C217="","",MIN('Darlehensdaten'!$E$4,C217+E217))</f>
        <v/>
      </c>
      <c r="E217" s="35">
        <f>IF(C217="","",C217*'Darlehensdaten'!$B$10/12)</f>
        <v/>
      </c>
      <c r="F217" s="35">
        <f>IF(C217="","",MAX(0,D217-E217))</f>
        <v/>
      </c>
      <c r="G217" s="35">
        <f>IF(C217="","",IF(MOD(A217,12)=0,MIN(MAX(0,C217-F217),'Darlehensdaten'!$B$6*'Darlehensdaten'!$B$12),0))</f>
        <v/>
      </c>
      <c r="H217" s="35">
        <f>IF(C217="","",F217+G217)</f>
        <v/>
      </c>
      <c r="I217" s="35">
        <f>IF(C217="","",MAX(0,C217-H217))</f>
        <v/>
      </c>
      <c r="J217" s="15">
        <f>IF(C217="","",IFERROR(E217/D217,0))</f>
        <v/>
      </c>
      <c r="K217" s="15">
        <f>IF(C217="","",IFERROR(F217/D217,0))</f>
        <v/>
      </c>
      <c r="L217" s="12">
        <f>IF(A217="","",IF(I217&lt;=0,"Vollständig getilgt",IF(I217&lt;'Darlehensdaten'!$B$6*0.5,"Restschuld unter 50 %","Aktiv")))</f>
        <v/>
      </c>
    </row>
    <row r="218">
      <c r="A218" s="16">
        <f>IF(AND(A217&lt;&gt;"",A217&lt;'Darlehensdaten'!$B$8*12),A217+1,"")</f>
        <v/>
      </c>
      <c r="B218" s="36">
        <f>IF(A218="","",EDATE(B217,1))</f>
        <v/>
      </c>
      <c r="C218" s="37">
        <f>IF(A218="","",I217)</f>
        <v/>
      </c>
      <c r="D218" s="37">
        <f>IF(C218="","",MIN('Darlehensdaten'!$E$4,C218+E218))</f>
        <v/>
      </c>
      <c r="E218" s="37">
        <f>IF(C218="","",C218*'Darlehensdaten'!$B$10/12)</f>
        <v/>
      </c>
      <c r="F218" s="37">
        <f>IF(C218="","",MAX(0,D218-E218))</f>
        <v/>
      </c>
      <c r="G218" s="37">
        <f>IF(C218="","",IF(MOD(A218,12)=0,MIN(MAX(0,C218-F218),'Darlehensdaten'!$B$6*'Darlehensdaten'!$B$12),0))</f>
        <v/>
      </c>
      <c r="H218" s="37">
        <f>IF(C218="","",F218+G218)</f>
        <v/>
      </c>
      <c r="I218" s="37">
        <f>IF(C218="","",MAX(0,C218-H218))</f>
        <v/>
      </c>
      <c r="J218" s="19">
        <f>IF(C218="","",IFERROR(E218/D218,0))</f>
        <v/>
      </c>
      <c r="K218" s="19">
        <f>IF(C218="","",IFERROR(F218/D218,0))</f>
        <v/>
      </c>
      <c r="L218" s="16">
        <f>IF(A218="","",IF(I218&lt;=0,"Vollständig getilgt",IF(I218&lt;'Darlehensdaten'!$B$6*0.5,"Restschuld unter 50 %","Aktiv")))</f>
        <v/>
      </c>
    </row>
    <row r="219">
      <c r="A219" s="12">
        <f>IF(AND(A218&lt;&gt;"",A218&lt;'Darlehensdaten'!$B$8*12),A218+1,"")</f>
        <v/>
      </c>
      <c r="B219" s="34">
        <f>IF(A219="","",EDATE(B218,1))</f>
        <v/>
      </c>
      <c r="C219" s="35">
        <f>IF(A219="","",I218)</f>
        <v/>
      </c>
      <c r="D219" s="35">
        <f>IF(C219="","",MIN('Darlehensdaten'!$E$4,C219+E219))</f>
        <v/>
      </c>
      <c r="E219" s="35">
        <f>IF(C219="","",C219*'Darlehensdaten'!$B$10/12)</f>
        <v/>
      </c>
      <c r="F219" s="35">
        <f>IF(C219="","",MAX(0,D219-E219))</f>
        <v/>
      </c>
      <c r="G219" s="35">
        <f>IF(C219="","",IF(MOD(A219,12)=0,MIN(MAX(0,C219-F219),'Darlehensdaten'!$B$6*'Darlehensdaten'!$B$12),0))</f>
        <v/>
      </c>
      <c r="H219" s="35">
        <f>IF(C219="","",F219+G219)</f>
        <v/>
      </c>
      <c r="I219" s="35">
        <f>IF(C219="","",MAX(0,C219-H219))</f>
        <v/>
      </c>
      <c r="J219" s="15">
        <f>IF(C219="","",IFERROR(E219/D219,0))</f>
        <v/>
      </c>
      <c r="K219" s="15">
        <f>IF(C219="","",IFERROR(F219/D219,0))</f>
        <v/>
      </c>
      <c r="L219" s="12">
        <f>IF(A219="","",IF(I219&lt;=0,"Vollständig getilgt",IF(I219&lt;'Darlehensdaten'!$B$6*0.5,"Restschuld unter 50 %","Aktiv")))</f>
        <v/>
      </c>
    </row>
    <row r="220">
      <c r="A220" s="16">
        <f>IF(AND(A219&lt;&gt;"",A219&lt;'Darlehensdaten'!$B$8*12),A219+1,"")</f>
        <v/>
      </c>
      <c r="B220" s="36">
        <f>IF(A220="","",EDATE(B219,1))</f>
        <v/>
      </c>
      <c r="C220" s="37">
        <f>IF(A220="","",I219)</f>
        <v/>
      </c>
      <c r="D220" s="37">
        <f>IF(C220="","",MIN('Darlehensdaten'!$E$4,C220+E220))</f>
        <v/>
      </c>
      <c r="E220" s="37">
        <f>IF(C220="","",C220*'Darlehensdaten'!$B$10/12)</f>
        <v/>
      </c>
      <c r="F220" s="37">
        <f>IF(C220="","",MAX(0,D220-E220))</f>
        <v/>
      </c>
      <c r="G220" s="37">
        <f>IF(C220="","",IF(MOD(A220,12)=0,MIN(MAX(0,C220-F220),'Darlehensdaten'!$B$6*'Darlehensdaten'!$B$12),0))</f>
        <v/>
      </c>
      <c r="H220" s="37">
        <f>IF(C220="","",F220+G220)</f>
        <v/>
      </c>
      <c r="I220" s="37">
        <f>IF(C220="","",MAX(0,C220-H220))</f>
        <v/>
      </c>
      <c r="J220" s="19">
        <f>IF(C220="","",IFERROR(E220/D220,0))</f>
        <v/>
      </c>
      <c r="K220" s="19">
        <f>IF(C220="","",IFERROR(F220/D220,0))</f>
        <v/>
      </c>
      <c r="L220" s="16">
        <f>IF(A220="","",IF(I220&lt;=0,"Vollständig getilgt",IF(I220&lt;'Darlehensdaten'!$B$6*0.5,"Restschuld unter 50 %","Aktiv")))</f>
        <v/>
      </c>
    </row>
    <row r="221">
      <c r="A221" s="12">
        <f>IF(AND(A220&lt;&gt;"",A220&lt;'Darlehensdaten'!$B$8*12),A220+1,"")</f>
        <v/>
      </c>
      <c r="B221" s="34">
        <f>IF(A221="","",EDATE(B220,1))</f>
        <v/>
      </c>
      <c r="C221" s="35">
        <f>IF(A221="","",I220)</f>
        <v/>
      </c>
      <c r="D221" s="35">
        <f>IF(C221="","",MIN('Darlehensdaten'!$E$4,C221+E221))</f>
        <v/>
      </c>
      <c r="E221" s="35">
        <f>IF(C221="","",C221*'Darlehensdaten'!$B$10/12)</f>
        <v/>
      </c>
      <c r="F221" s="35">
        <f>IF(C221="","",MAX(0,D221-E221))</f>
        <v/>
      </c>
      <c r="G221" s="35">
        <f>IF(C221="","",IF(MOD(A221,12)=0,MIN(MAX(0,C221-F221),'Darlehensdaten'!$B$6*'Darlehensdaten'!$B$12),0))</f>
        <v/>
      </c>
      <c r="H221" s="35">
        <f>IF(C221="","",F221+G221)</f>
        <v/>
      </c>
      <c r="I221" s="35">
        <f>IF(C221="","",MAX(0,C221-H221))</f>
        <v/>
      </c>
      <c r="J221" s="15">
        <f>IF(C221="","",IFERROR(E221/D221,0))</f>
        <v/>
      </c>
      <c r="K221" s="15">
        <f>IF(C221="","",IFERROR(F221/D221,0))</f>
        <v/>
      </c>
      <c r="L221" s="12">
        <f>IF(A221="","",IF(I221&lt;=0,"Vollständig getilgt",IF(I221&lt;'Darlehensdaten'!$B$6*0.5,"Restschuld unter 50 %","Aktiv")))</f>
        <v/>
      </c>
    </row>
    <row r="222">
      <c r="A222" s="16">
        <f>IF(AND(A221&lt;&gt;"",A221&lt;'Darlehensdaten'!$B$8*12),A221+1,"")</f>
        <v/>
      </c>
      <c r="B222" s="36">
        <f>IF(A222="","",EDATE(B221,1))</f>
        <v/>
      </c>
      <c r="C222" s="37">
        <f>IF(A222="","",I221)</f>
        <v/>
      </c>
      <c r="D222" s="37">
        <f>IF(C222="","",MIN('Darlehensdaten'!$E$4,C222+E222))</f>
        <v/>
      </c>
      <c r="E222" s="37">
        <f>IF(C222="","",C222*'Darlehensdaten'!$B$10/12)</f>
        <v/>
      </c>
      <c r="F222" s="37">
        <f>IF(C222="","",MAX(0,D222-E222))</f>
        <v/>
      </c>
      <c r="G222" s="37">
        <f>IF(C222="","",IF(MOD(A222,12)=0,MIN(MAX(0,C222-F222),'Darlehensdaten'!$B$6*'Darlehensdaten'!$B$12),0))</f>
        <v/>
      </c>
      <c r="H222" s="37">
        <f>IF(C222="","",F222+G222)</f>
        <v/>
      </c>
      <c r="I222" s="37">
        <f>IF(C222="","",MAX(0,C222-H222))</f>
        <v/>
      </c>
      <c r="J222" s="19">
        <f>IF(C222="","",IFERROR(E222/D222,0))</f>
        <v/>
      </c>
      <c r="K222" s="19">
        <f>IF(C222="","",IFERROR(F222/D222,0))</f>
        <v/>
      </c>
      <c r="L222" s="16">
        <f>IF(A222="","",IF(I222&lt;=0,"Vollständig getilgt",IF(I222&lt;'Darlehensdaten'!$B$6*0.5,"Restschuld unter 50 %","Aktiv")))</f>
        <v/>
      </c>
    </row>
    <row r="223">
      <c r="A223" s="12">
        <f>IF(AND(A222&lt;&gt;"",A222&lt;'Darlehensdaten'!$B$8*12),A222+1,"")</f>
        <v/>
      </c>
      <c r="B223" s="34">
        <f>IF(A223="","",EDATE(B222,1))</f>
        <v/>
      </c>
      <c r="C223" s="35">
        <f>IF(A223="","",I222)</f>
        <v/>
      </c>
      <c r="D223" s="35">
        <f>IF(C223="","",MIN('Darlehensdaten'!$E$4,C223+E223))</f>
        <v/>
      </c>
      <c r="E223" s="35">
        <f>IF(C223="","",C223*'Darlehensdaten'!$B$10/12)</f>
        <v/>
      </c>
      <c r="F223" s="35">
        <f>IF(C223="","",MAX(0,D223-E223))</f>
        <v/>
      </c>
      <c r="G223" s="35">
        <f>IF(C223="","",IF(MOD(A223,12)=0,MIN(MAX(0,C223-F223),'Darlehensdaten'!$B$6*'Darlehensdaten'!$B$12),0))</f>
        <v/>
      </c>
      <c r="H223" s="35">
        <f>IF(C223="","",F223+G223)</f>
        <v/>
      </c>
      <c r="I223" s="35">
        <f>IF(C223="","",MAX(0,C223-H223))</f>
        <v/>
      </c>
      <c r="J223" s="15">
        <f>IF(C223="","",IFERROR(E223/D223,0))</f>
        <v/>
      </c>
      <c r="K223" s="15">
        <f>IF(C223="","",IFERROR(F223/D223,0))</f>
        <v/>
      </c>
      <c r="L223" s="12">
        <f>IF(A223="","",IF(I223&lt;=0,"Vollständig getilgt",IF(I223&lt;'Darlehensdaten'!$B$6*0.5,"Restschuld unter 50 %","Aktiv")))</f>
        <v/>
      </c>
    </row>
    <row r="224">
      <c r="A224" s="16">
        <f>IF(AND(A223&lt;&gt;"",A223&lt;'Darlehensdaten'!$B$8*12),A223+1,"")</f>
        <v/>
      </c>
      <c r="B224" s="36">
        <f>IF(A224="","",EDATE(B223,1))</f>
        <v/>
      </c>
      <c r="C224" s="37">
        <f>IF(A224="","",I223)</f>
        <v/>
      </c>
      <c r="D224" s="37">
        <f>IF(C224="","",MIN('Darlehensdaten'!$E$4,C224+E224))</f>
        <v/>
      </c>
      <c r="E224" s="37">
        <f>IF(C224="","",C224*'Darlehensdaten'!$B$10/12)</f>
        <v/>
      </c>
      <c r="F224" s="37">
        <f>IF(C224="","",MAX(0,D224-E224))</f>
        <v/>
      </c>
      <c r="G224" s="37">
        <f>IF(C224="","",IF(MOD(A224,12)=0,MIN(MAX(0,C224-F224),'Darlehensdaten'!$B$6*'Darlehensdaten'!$B$12),0))</f>
        <v/>
      </c>
      <c r="H224" s="37">
        <f>IF(C224="","",F224+G224)</f>
        <v/>
      </c>
      <c r="I224" s="37">
        <f>IF(C224="","",MAX(0,C224-H224))</f>
        <v/>
      </c>
      <c r="J224" s="19">
        <f>IF(C224="","",IFERROR(E224/D224,0))</f>
        <v/>
      </c>
      <c r="K224" s="19">
        <f>IF(C224="","",IFERROR(F224/D224,0))</f>
        <v/>
      </c>
      <c r="L224" s="16">
        <f>IF(A224="","",IF(I224&lt;=0,"Vollständig getilgt",IF(I224&lt;'Darlehensdaten'!$B$6*0.5,"Restschuld unter 50 %","Aktiv")))</f>
        <v/>
      </c>
    </row>
    <row r="225">
      <c r="A225" s="12">
        <f>IF(AND(A224&lt;&gt;"",A224&lt;'Darlehensdaten'!$B$8*12),A224+1,"")</f>
        <v/>
      </c>
      <c r="B225" s="34">
        <f>IF(A225="","",EDATE(B224,1))</f>
        <v/>
      </c>
      <c r="C225" s="35">
        <f>IF(A225="","",I224)</f>
        <v/>
      </c>
      <c r="D225" s="35">
        <f>IF(C225="","",MIN('Darlehensdaten'!$E$4,C225+E225))</f>
        <v/>
      </c>
      <c r="E225" s="35">
        <f>IF(C225="","",C225*'Darlehensdaten'!$B$10/12)</f>
        <v/>
      </c>
      <c r="F225" s="35">
        <f>IF(C225="","",MAX(0,D225-E225))</f>
        <v/>
      </c>
      <c r="G225" s="35">
        <f>IF(C225="","",IF(MOD(A225,12)=0,MIN(MAX(0,C225-F225),'Darlehensdaten'!$B$6*'Darlehensdaten'!$B$12),0))</f>
        <v/>
      </c>
      <c r="H225" s="35">
        <f>IF(C225="","",F225+G225)</f>
        <v/>
      </c>
      <c r="I225" s="35">
        <f>IF(C225="","",MAX(0,C225-H225))</f>
        <v/>
      </c>
      <c r="J225" s="15">
        <f>IF(C225="","",IFERROR(E225/D225,0))</f>
        <v/>
      </c>
      <c r="K225" s="15">
        <f>IF(C225="","",IFERROR(F225/D225,0))</f>
        <v/>
      </c>
      <c r="L225" s="12">
        <f>IF(A225="","",IF(I225&lt;=0,"Vollständig getilgt",IF(I225&lt;'Darlehensdaten'!$B$6*0.5,"Restschuld unter 50 %","Aktiv")))</f>
        <v/>
      </c>
    </row>
    <row r="226">
      <c r="A226" s="16">
        <f>IF(AND(A225&lt;&gt;"",A225&lt;'Darlehensdaten'!$B$8*12),A225+1,"")</f>
        <v/>
      </c>
      <c r="B226" s="36">
        <f>IF(A226="","",EDATE(B225,1))</f>
        <v/>
      </c>
      <c r="C226" s="37">
        <f>IF(A226="","",I225)</f>
        <v/>
      </c>
      <c r="D226" s="37">
        <f>IF(C226="","",MIN('Darlehensdaten'!$E$4,C226+E226))</f>
        <v/>
      </c>
      <c r="E226" s="37">
        <f>IF(C226="","",C226*'Darlehensdaten'!$B$10/12)</f>
        <v/>
      </c>
      <c r="F226" s="37">
        <f>IF(C226="","",MAX(0,D226-E226))</f>
        <v/>
      </c>
      <c r="G226" s="37">
        <f>IF(C226="","",IF(MOD(A226,12)=0,MIN(MAX(0,C226-F226),'Darlehensdaten'!$B$6*'Darlehensdaten'!$B$12),0))</f>
        <v/>
      </c>
      <c r="H226" s="37">
        <f>IF(C226="","",F226+G226)</f>
        <v/>
      </c>
      <c r="I226" s="37">
        <f>IF(C226="","",MAX(0,C226-H226))</f>
        <v/>
      </c>
      <c r="J226" s="19">
        <f>IF(C226="","",IFERROR(E226/D226,0))</f>
        <v/>
      </c>
      <c r="K226" s="19">
        <f>IF(C226="","",IFERROR(F226/D226,0))</f>
        <v/>
      </c>
      <c r="L226" s="16">
        <f>IF(A226="","",IF(I226&lt;=0,"Vollständig getilgt",IF(I226&lt;'Darlehensdaten'!$B$6*0.5,"Restschuld unter 50 %","Aktiv")))</f>
        <v/>
      </c>
    </row>
    <row r="227">
      <c r="A227" s="12">
        <f>IF(AND(A226&lt;&gt;"",A226&lt;'Darlehensdaten'!$B$8*12),A226+1,"")</f>
        <v/>
      </c>
      <c r="B227" s="34">
        <f>IF(A227="","",EDATE(B226,1))</f>
        <v/>
      </c>
      <c r="C227" s="35">
        <f>IF(A227="","",I226)</f>
        <v/>
      </c>
      <c r="D227" s="35">
        <f>IF(C227="","",MIN('Darlehensdaten'!$E$4,C227+E227))</f>
        <v/>
      </c>
      <c r="E227" s="35">
        <f>IF(C227="","",C227*'Darlehensdaten'!$B$10/12)</f>
        <v/>
      </c>
      <c r="F227" s="35">
        <f>IF(C227="","",MAX(0,D227-E227))</f>
        <v/>
      </c>
      <c r="G227" s="35">
        <f>IF(C227="","",IF(MOD(A227,12)=0,MIN(MAX(0,C227-F227),'Darlehensdaten'!$B$6*'Darlehensdaten'!$B$12),0))</f>
        <v/>
      </c>
      <c r="H227" s="35">
        <f>IF(C227="","",F227+G227)</f>
        <v/>
      </c>
      <c r="I227" s="35">
        <f>IF(C227="","",MAX(0,C227-H227))</f>
        <v/>
      </c>
      <c r="J227" s="15">
        <f>IF(C227="","",IFERROR(E227/D227,0))</f>
        <v/>
      </c>
      <c r="K227" s="15">
        <f>IF(C227="","",IFERROR(F227/D227,0))</f>
        <v/>
      </c>
      <c r="L227" s="12">
        <f>IF(A227="","",IF(I227&lt;=0,"Vollständig getilgt",IF(I227&lt;'Darlehensdaten'!$B$6*0.5,"Restschuld unter 50 %","Aktiv")))</f>
        <v/>
      </c>
    </row>
    <row r="228">
      <c r="A228" s="16">
        <f>IF(AND(A227&lt;&gt;"",A227&lt;'Darlehensdaten'!$B$8*12),A227+1,"")</f>
        <v/>
      </c>
      <c r="B228" s="36">
        <f>IF(A228="","",EDATE(B227,1))</f>
        <v/>
      </c>
      <c r="C228" s="37">
        <f>IF(A228="","",I227)</f>
        <v/>
      </c>
      <c r="D228" s="37">
        <f>IF(C228="","",MIN('Darlehensdaten'!$E$4,C228+E228))</f>
        <v/>
      </c>
      <c r="E228" s="37">
        <f>IF(C228="","",C228*'Darlehensdaten'!$B$10/12)</f>
        <v/>
      </c>
      <c r="F228" s="37">
        <f>IF(C228="","",MAX(0,D228-E228))</f>
        <v/>
      </c>
      <c r="G228" s="37">
        <f>IF(C228="","",IF(MOD(A228,12)=0,MIN(MAX(0,C228-F228),'Darlehensdaten'!$B$6*'Darlehensdaten'!$B$12),0))</f>
        <v/>
      </c>
      <c r="H228" s="37">
        <f>IF(C228="","",F228+G228)</f>
        <v/>
      </c>
      <c r="I228" s="37">
        <f>IF(C228="","",MAX(0,C228-H228))</f>
        <v/>
      </c>
      <c r="J228" s="19">
        <f>IF(C228="","",IFERROR(E228/D228,0))</f>
        <v/>
      </c>
      <c r="K228" s="19">
        <f>IF(C228="","",IFERROR(F228/D228,0))</f>
        <v/>
      </c>
      <c r="L228" s="16">
        <f>IF(A228="","",IF(I228&lt;=0,"Vollständig getilgt",IF(I228&lt;'Darlehensdaten'!$B$6*0.5,"Restschuld unter 50 %","Aktiv")))</f>
        <v/>
      </c>
    </row>
    <row r="229">
      <c r="A229" s="12">
        <f>IF(AND(A228&lt;&gt;"",A228&lt;'Darlehensdaten'!$B$8*12),A228+1,"")</f>
        <v/>
      </c>
      <c r="B229" s="34">
        <f>IF(A229="","",EDATE(B228,1))</f>
        <v/>
      </c>
      <c r="C229" s="35">
        <f>IF(A229="","",I228)</f>
        <v/>
      </c>
      <c r="D229" s="35">
        <f>IF(C229="","",MIN('Darlehensdaten'!$E$4,C229+E229))</f>
        <v/>
      </c>
      <c r="E229" s="35">
        <f>IF(C229="","",C229*'Darlehensdaten'!$B$10/12)</f>
        <v/>
      </c>
      <c r="F229" s="35">
        <f>IF(C229="","",MAX(0,D229-E229))</f>
        <v/>
      </c>
      <c r="G229" s="35">
        <f>IF(C229="","",IF(MOD(A229,12)=0,MIN(MAX(0,C229-F229),'Darlehensdaten'!$B$6*'Darlehensdaten'!$B$12),0))</f>
        <v/>
      </c>
      <c r="H229" s="35">
        <f>IF(C229="","",F229+G229)</f>
        <v/>
      </c>
      <c r="I229" s="35">
        <f>IF(C229="","",MAX(0,C229-H229))</f>
        <v/>
      </c>
      <c r="J229" s="15">
        <f>IF(C229="","",IFERROR(E229/D229,0))</f>
        <v/>
      </c>
      <c r="K229" s="15">
        <f>IF(C229="","",IFERROR(F229/D229,0))</f>
        <v/>
      </c>
      <c r="L229" s="12">
        <f>IF(A229="","",IF(I229&lt;=0,"Vollständig getilgt",IF(I229&lt;'Darlehensdaten'!$B$6*0.5,"Restschuld unter 50 %","Aktiv")))</f>
        <v/>
      </c>
    </row>
    <row r="230">
      <c r="A230" s="16">
        <f>IF(AND(A229&lt;&gt;"",A229&lt;'Darlehensdaten'!$B$8*12),A229+1,"")</f>
        <v/>
      </c>
      <c r="B230" s="36">
        <f>IF(A230="","",EDATE(B229,1))</f>
        <v/>
      </c>
      <c r="C230" s="37">
        <f>IF(A230="","",I229)</f>
        <v/>
      </c>
      <c r="D230" s="37">
        <f>IF(C230="","",MIN('Darlehensdaten'!$E$4,C230+E230))</f>
        <v/>
      </c>
      <c r="E230" s="37">
        <f>IF(C230="","",C230*'Darlehensdaten'!$B$10/12)</f>
        <v/>
      </c>
      <c r="F230" s="37">
        <f>IF(C230="","",MAX(0,D230-E230))</f>
        <v/>
      </c>
      <c r="G230" s="37">
        <f>IF(C230="","",IF(MOD(A230,12)=0,MIN(MAX(0,C230-F230),'Darlehensdaten'!$B$6*'Darlehensdaten'!$B$12),0))</f>
        <v/>
      </c>
      <c r="H230" s="37">
        <f>IF(C230="","",F230+G230)</f>
        <v/>
      </c>
      <c r="I230" s="37">
        <f>IF(C230="","",MAX(0,C230-H230))</f>
        <v/>
      </c>
      <c r="J230" s="19">
        <f>IF(C230="","",IFERROR(E230/D230,0))</f>
        <v/>
      </c>
      <c r="K230" s="19">
        <f>IF(C230="","",IFERROR(F230/D230,0))</f>
        <v/>
      </c>
      <c r="L230" s="16">
        <f>IF(A230="","",IF(I230&lt;=0,"Vollständig getilgt",IF(I230&lt;'Darlehensdaten'!$B$6*0.5,"Restschuld unter 50 %","Aktiv")))</f>
        <v/>
      </c>
    </row>
    <row r="231">
      <c r="A231" s="12">
        <f>IF(AND(A230&lt;&gt;"",A230&lt;'Darlehensdaten'!$B$8*12),A230+1,"")</f>
        <v/>
      </c>
      <c r="B231" s="34">
        <f>IF(A231="","",EDATE(B230,1))</f>
        <v/>
      </c>
      <c r="C231" s="35">
        <f>IF(A231="","",I230)</f>
        <v/>
      </c>
      <c r="D231" s="35">
        <f>IF(C231="","",MIN('Darlehensdaten'!$E$4,C231+E231))</f>
        <v/>
      </c>
      <c r="E231" s="35">
        <f>IF(C231="","",C231*'Darlehensdaten'!$B$10/12)</f>
        <v/>
      </c>
      <c r="F231" s="35">
        <f>IF(C231="","",MAX(0,D231-E231))</f>
        <v/>
      </c>
      <c r="G231" s="35">
        <f>IF(C231="","",IF(MOD(A231,12)=0,MIN(MAX(0,C231-F231),'Darlehensdaten'!$B$6*'Darlehensdaten'!$B$12),0))</f>
        <v/>
      </c>
      <c r="H231" s="35">
        <f>IF(C231="","",F231+G231)</f>
        <v/>
      </c>
      <c r="I231" s="35">
        <f>IF(C231="","",MAX(0,C231-H231))</f>
        <v/>
      </c>
      <c r="J231" s="15">
        <f>IF(C231="","",IFERROR(E231/D231,0))</f>
        <v/>
      </c>
      <c r="K231" s="15">
        <f>IF(C231="","",IFERROR(F231/D231,0))</f>
        <v/>
      </c>
      <c r="L231" s="12">
        <f>IF(A231="","",IF(I231&lt;=0,"Vollständig getilgt",IF(I231&lt;'Darlehensdaten'!$B$6*0.5,"Restschuld unter 50 %","Aktiv")))</f>
        <v/>
      </c>
    </row>
    <row r="232">
      <c r="A232" s="16">
        <f>IF(AND(A231&lt;&gt;"",A231&lt;'Darlehensdaten'!$B$8*12),A231+1,"")</f>
        <v/>
      </c>
      <c r="B232" s="36">
        <f>IF(A232="","",EDATE(B231,1))</f>
        <v/>
      </c>
      <c r="C232" s="37">
        <f>IF(A232="","",I231)</f>
        <v/>
      </c>
      <c r="D232" s="37">
        <f>IF(C232="","",MIN('Darlehensdaten'!$E$4,C232+E232))</f>
        <v/>
      </c>
      <c r="E232" s="37">
        <f>IF(C232="","",C232*'Darlehensdaten'!$B$10/12)</f>
        <v/>
      </c>
      <c r="F232" s="37">
        <f>IF(C232="","",MAX(0,D232-E232))</f>
        <v/>
      </c>
      <c r="G232" s="37">
        <f>IF(C232="","",IF(MOD(A232,12)=0,MIN(MAX(0,C232-F232),'Darlehensdaten'!$B$6*'Darlehensdaten'!$B$12),0))</f>
        <v/>
      </c>
      <c r="H232" s="37">
        <f>IF(C232="","",F232+G232)</f>
        <v/>
      </c>
      <c r="I232" s="37">
        <f>IF(C232="","",MAX(0,C232-H232))</f>
        <v/>
      </c>
      <c r="J232" s="19">
        <f>IF(C232="","",IFERROR(E232/D232,0))</f>
        <v/>
      </c>
      <c r="K232" s="19">
        <f>IF(C232="","",IFERROR(F232/D232,0))</f>
        <v/>
      </c>
      <c r="L232" s="16">
        <f>IF(A232="","",IF(I232&lt;=0,"Vollständig getilgt",IF(I232&lt;'Darlehensdaten'!$B$6*0.5,"Restschuld unter 50 %","Aktiv")))</f>
        <v/>
      </c>
    </row>
    <row r="233">
      <c r="A233" s="12">
        <f>IF(AND(A232&lt;&gt;"",A232&lt;'Darlehensdaten'!$B$8*12),A232+1,"")</f>
        <v/>
      </c>
      <c r="B233" s="34">
        <f>IF(A233="","",EDATE(B232,1))</f>
        <v/>
      </c>
      <c r="C233" s="35">
        <f>IF(A233="","",I232)</f>
        <v/>
      </c>
      <c r="D233" s="35">
        <f>IF(C233="","",MIN('Darlehensdaten'!$E$4,C233+E233))</f>
        <v/>
      </c>
      <c r="E233" s="35">
        <f>IF(C233="","",C233*'Darlehensdaten'!$B$10/12)</f>
        <v/>
      </c>
      <c r="F233" s="35">
        <f>IF(C233="","",MAX(0,D233-E233))</f>
        <v/>
      </c>
      <c r="G233" s="35">
        <f>IF(C233="","",IF(MOD(A233,12)=0,MIN(MAX(0,C233-F233),'Darlehensdaten'!$B$6*'Darlehensdaten'!$B$12),0))</f>
        <v/>
      </c>
      <c r="H233" s="35">
        <f>IF(C233="","",F233+G233)</f>
        <v/>
      </c>
      <c r="I233" s="35">
        <f>IF(C233="","",MAX(0,C233-H233))</f>
        <v/>
      </c>
      <c r="J233" s="15">
        <f>IF(C233="","",IFERROR(E233/D233,0))</f>
        <v/>
      </c>
      <c r="K233" s="15">
        <f>IF(C233="","",IFERROR(F233/D233,0))</f>
        <v/>
      </c>
      <c r="L233" s="12">
        <f>IF(A233="","",IF(I233&lt;=0,"Vollständig getilgt",IF(I233&lt;'Darlehensdaten'!$B$6*0.5,"Restschuld unter 50 %","Aktiv")))</f>
        <v/>
      </c>
    </row>
    <row r="234">
      <c r="A234" s="16">
        <f>IF(AND(A233&lt;&gt;"",A233&lt;'Darlehensdaten'!$B$8*12),A233+1,"")</f>
        <v/>
      </c>
      <c r="B234" s="36">
        <f>IF(A234="","",EDATE(B233,1))</f>
        <v/>
      </c>
      <c r="C234" s="37">
        <f>IF(A234="","",I233)</f>
        <v/>
      </c>
      <c r="D234" s="37">
        <f>IF(C234="","",MIN('Darlehensdaten'!$E$4,C234+E234))</f>
        <v/>
      </c>
      <c r="E234" s="37">
        <f>IF(C234="","",C234*'Darlehensdaten'!$B$10/12)</f>
        <v/>
      </c>
      <c r="F234" s="37">
        <f>IF(C234="","",MAX(0,D234-E234))</f>
        <v/>
      </c>
      <c r="G234" s="37">
        <f>IF(C234="","",IF(MOD(A234,12)=0,MIN(MAX(0,C234-F234),'Darlehensdaten'!$B$6*'Darlehensdaten'!$B$12),0))</f>
        <v/>
      </c>
      <c r="H234" s="37">
        <f>IF(C234="","",F234+G234)</f>
        <v/>
      </c>
      <c r="I234" s="37">
        <f>IF(C234="","",MAX(0,C234-H234))</f>
        <v/>
      </c>
      <c r="J234" s="19">
        <f>IF(C234="","",IFERROR(E234/D234,0))</f>
        <v/>
      </c>
      <c r="K234" s="19">
        <f>IF(C234="","",IFERROR(F234/D234,0))</f>
        <v/>
      </c>
      <c r="L234" s="16">
        <f>IF(A234="","",IF(I234&lt;=0,"Vollständig getilgt",IF(I234&lt;'Darlehensdaten'!$B$6*0.5,"Restschuld unter 50 %","Aktiv")))</f>
        <v/>
      </c>
    </row>
    <row r="235">
      <c r="A235" s="12">
        <f>IF(AND(A234&lt;&gt;"",A234&lt;'Darlehensdaten'!$B$8*12),A234+1,"")</f>
        <v/>
      </c>
      <c r="B235" s="34">
        <f>IF(A235="","",EDATE(B234,1))</f>
        <v/>
      </c>
      <c r="C235" s="35">
        <f>IF(A235="","",I234)</f>
        <v/>
      </c>
      <c r="D235" s="35">
        <f>IF(C235="","",MIN('Darlehensdaten'!$E$4,C235+E235))</f>
        <v/>
      </c>
      <c r="E235" s="35">
        <f>IF(C235="","",C235*'Darlehensdaten'!$B$10/12)</f>
        <v/>
      </c>
      <c r="F235" s="35">
        <f>IF(C235="","",MAX(0,D235-E235))</f>
        <v/>
      </c>
      <c r="G235" s="35">
        <f>IF(C235="","",IF(MOD(A235,12)=0,MIN(MAX(0,C235-F235),'Darlehensdaten'!$B$6*'Darlehensdaten'!$B$12),0))</f>
        <v/>
      </c>
      <c r="H235" s="35">
        <f>IF(C235="","",F235+G235)</f>
        <v/>
      </c>
      <c r="I235" s="35">
        <f>IF(C235="","",MAX(0,C235-H235))</f>
        <v/>
      </c>
      <c r="J235" s="15">
        <f>IF(C235="","",IFERROR(E235/D235,0))</f>
        <v/>
      </c>
      <c r="K235" s="15">
        <f>IF(C235="","",IFERROR(F235/D235,0))</f>
        <v/>
      </c>
      <c r="L235" s="12">
        <f>IF(A235="","",IF(I235&lt;=0,"Vollständig getilgt",IF(I235&lt;'Darlehensdaten'!$B$6*0.5,"Restschuld unter 50 %","Aktiv")))</f>
        <v/>
      </c>
    </row>
    <row r="236">
      <c r="A236" s="16">
        <f>IF(AND(A235&lt;&gt;"",A235&lt;'Darlehensdaten'!$B$8*12),A235+1,"")</f>
        <v/>
      </c>
      <c r="B236" s="36">
        <f>IF(A236="","",EDATE(B235,1))</f>
        <v/>
      </c>
      <c r="C236" s="37">
        <f>IF(A236="","",I235)</f>
        <v/>
      </c>
      <c r="D236" s="37">
        <f>IF(C236="","",MIN('Darlehensdaten'!$E$4,C236+E236))</f>
        <v/>
      </c>
      <c r="E236" s="37">
        <f>IF(C236="","",C236*'Darlehensdaten'!$B$10/12)</f>
        <v/>
      </c>
      <c r="F236" s="37">
        <f>IF(C236="","",MAX(0,D236-E236))</f>
        <v/>
      </c>
      <c r="G236" s="37">
        <f>IF(C236="","",IF(MOD(A236,12)=0,MIN(MAX(0,C236-F236),'Darlehensdaten'!$B$6*'Darlehensdaten'!$B$12),0))</f>
        <v/>
      </c>
      <c r="H236" s="37">
        <f>IF(C236="","",F236+G236)</f>
        <v/>
      </c>
      <c r="I236" s="37">
        <f>IF(C236="","",MAX(0,C236-H236))</f>
        <v/>
      </c>
      <c r="J236" s="19">
        <f>IF(C236="","",IFERROR(E236/D236,0))</f>
        <v/>
      </c>
      <c r="K236" s="19">
        <f>IF(C236="","",IFERROR(F236/D236,0))</f>
        <v/>
      </c>
      <c r="L236" s="16">
        <f>IF(A236="","",IF(I236&lt;=0,"Vollständig getilgt",IF(I236&lt;'Darlehensdaten'!$B$6*0.5,"Restschuld unter 50 %","Aktiv")))</f>
        <v/>
      </c>
    </row>
    <row r="237">
      <c r="A237" s="12">
        <f>IF(AND(A236&lt;&gt;"",A236&lt;'Darlehensdaten'!$B$8*12),A236+1,"")</f>
        <v/>
      </c>
      <c r="B237" s="34">
        <f>IF(A237="","",EDATE(B236,1))</f>
        <v/>
      </c>
      <c r="C237" s="35">
        <f>IF(A237="","",I236)</f>
        <v/>
      </c>
      <c r="D237" s="35">
        <f>IF(C237="","",MIN('Darlehensdaten'!$E$4,C237+E237))</f>
        <v/>
      </c>
      <c r="E237" s="35">
        <f>IF(C237="","",C237*'Darlehensdaten'!$B$10/12)</f>
        <v/>
      </c>
      <c r="F237" s="35">
        <f>IF(C237="","",MAX(0,D237-E237))</f>
        <v/>
      </c>
      <c r="G237" s="35">
        <f>IF(C237="","",IF(MOD(A237,12)=0,MIN(MAX(0,C237-F237),'Darlehensdaten'!$B$6*'Darlehensdaten'!$B$12),0))</f>
        <v/>
      </c>
      <c r="H237" s="35">
        <f>IF(C237="","",F237+G237)</f>
        <v/>
      </c>
      <c r="I237" s="35">
        <f>IF(C237="","",MAX(0,C237-H237))</f>
        <v/>
      </c>
      <c r="J237" s="15">
        <f>IF(C237="","",IFERROR(E237/D237,0))</f>
        <v/>
      </c>
      <c r="K237" s="15">
        <f>IF(C237="","",IFERROR(F237/D237,0))</f>
        <v/>
      </c>
      <c r="L237" s="12">
        <f>IF(A237="","",IF(I237&lt;=0,"Vollständig getilgt",IF(I237&lt;'Darlehensdaten'!$B$6*0.5,"Restschuld unter 50 %","Aktiv")))</f>
        <v/>
      </c>
    </row>
    <row r="238">
      <c r="A238" s="16">
        <f>IF(AND(A237&lt;&gt;"",A237&lt;'Darlehensdaten'!$B$8*12),A237+1,"")</f>
        <v/>
      </c>
      <c r="B238" s="36">
        <f>IF(A238="","",EDATE(B237,1))</f>
        <v/>
      </c>
      <c r="C238" s="37">
        <f>IF(A238="","",I237)</f>
        <v/>
      </c>
      <c r="D238" s="37">
        <f>IF(C238="","",MIN('Darlehensdaten'!$E$4,C238+E238))</f>
        <v/>
      </c>
      <c r="E238" s="37">
        <f>IF(C238="","",C238*'Darlehensdaten'!$B$10/12)</f>
        <v/>
      </c>
      <c r="F238" s="37">
        <f>IF(C238="","",MAX(0,D238-E238))</f>
        <v/>
      </c>
      <c r="G238" s="37">
        <f>IF(C238="","",IF(MOD(A238,12)=0,MIN(MAX(0,C238-F238),'Darlehensdaten'!$B$6*'Darlehensdaten'!$B$12),0))</f>
        <v/>
      </c>
      <c r="H238" s="37">
        <f>IF(C238="","",F238+G238)</f>
        <v/>
      </c>
      <c r="I238" s="37">
        <f>IF(C238="","",MAX(0,C238-H238))</f>
        <v/>
      </c>
      <c r="J238" s="19">
        <f>IF(C238="","",IFERROR(E238/D238,0))</f>
        <v/>
      </c>
      <c r="K238" s="19">
        <f>IF(C238="","",IFERROR(F238/D238,0))</f>
        <v/>
      </c>
      <c r="L238" s="16">
        <f>IF(A238="","",IF(I238&lt;=0,"Vollständig getilgt",IF(I238&lt;'Darlehensdaten'!$B$6*0.5,"Restschuld unter 50 %","Aktiv")))</f>
        <v/>
      </c>
    </row>
    <row r="239">
      <c r="A239" s="12">
        <f>IF(AND(A238&lt;&gt;"",A238&lt;'Darlehensdaten'!$B$8*12),A238+1,"")</f>
        <v/>
      </c>
      <c r="B239" s="34">
        <f>IF(A239="","",EDATE(B238,1))</f>
        <v/>
      </c>
      <c r="C239" s="35">
        <f>IF(A239="","",I238)</f>
        <v/>
      </c>
      <c r="D239" s="35">
        <f>IF(C239="","",MIN('Darlehensdaten'!$E$4,C239+E239))</f>
        <v/>
      </c>
      <c r="E239" s="35">
        <f>IF(C239="","",C239*'Darlehensdaten'!$B$10/12)</f>
        <v/>
      </c>
      <c r="F239" s="35">
        <f>IF(C239="","",MAX(0,D239-E239))</f>
        <v/>
      </c>
      <c r="G239" s="35">
        <f>IF(C239="","",IF(MOD(A239,12)=0,MIN(MAX(0,C239-F239),'Darlehensdaten'!$B$6*'Darlehensdaten'!$B$12),0))</f>
        <v/>
      </c>
      <c r="H239" s="35">
        <f>IF(C239="","",F239+G239)</f>
        <v/>
      </c>
      <c r="I239" s="35">
        <f>IF(C239="","",MAX(0,C239-H239))</f>
        <v/>
      </c>
      <c r="J239" s="15">
        <f>IF(C239="","",IFERROR(E239/D239,0))</f>
        <v/>
      </c>
      <c r="K239" s="15">
        <f>IF(C239="","",IFERROR(F239/D239,0))</f>
        <v/>
      </c>
      <c r="L239" s="12">
        <f>IF(A239="","",IF(I239&lt;=0,"Vollständig getilgt",IF(I239&lt;'Darlehensdaten'!$B$6*0.5,"Restschuld unter 50 %","Aktiv")))</f>
        <v/>
      </c>
    </row>
    <row r="240">
      <c r="A240" s="16">
        <f>IF(AND(A239&lt;&gt;"",A239&lt;'Darlehensdaten'!$B$8*12),A239+1,"")</f>
        <v/>
      </c>
      <c r="B240" s="36">
        <f>IF(A240="","",EDATE(B239,1))</f>
        <v/>
      </c>
      <c r="C240" s="37">
        <f>IF(A240="","",I239)</f>
        <v/>
      </c>
      <c r="D240" s="37">
        <f>IF(C240="","",MIN('Darlehensdaten'!$E$4,C240+E240))</f>
        <v/>
      </c>
      <c r="E240" s="37">
        <f>IF(C240="","",C240*'Darlehensdaten'!$B$10/12)</f>
        <v/>
      </c>
      <c r="F240" s="37">
        <f>IF(C240="","",MAX(0,D240-E240))</f>
        <v/>
      </c>
      <c r="G240" s="37">
        <f>IF(C240="","",IF(MOD(A240,12)=0,MIN(MAX(0,C240-F240),'Darlehensdaten'!$B$6*'Darlehensdaten'!$B$12),0))</f>
        <v/>
      </c>
      <c r="H240" s="37">
        <f>IF(C240="","",F240+G240)</f>
        <v/>
      </c>
      <c r="I240" s="37">
        <f>IF(C240="","",MAX(0,C240-H240))</f>
        <v/>
      </c>
      <c r="J240" s="19">
        <f>IF(C240="","",IFERROR(E240/D240,0))</f>
        <v/>
      </c>
      <c r="K240" s="19">
        <f>IF(C240="","",IFERROR(F240/D240,0))</f>
        <v/>
      </c>
      <c r="L240" s="16">
        <f>IF(A240="","",IF(I240&lt;=0,"Vollständig getilgt",IF(I240&lt;'Darlehensdaten'!$B$6*0.5,"Restschuld unter 50 %","Aktiv")))</f>
        <v/>
      </c>
    </row>
    <row r="241">
      <c r="A241" s="12">
        <f>IF(AND(A240&lt;&gt;"",A240&lt;'Darlehensdaten'!$B$8*12),A240+1,"")</f>
        <v/>
      </c>
      <c r="B241" s="34">
        <f>IF(A241="","",EDATE(B240,1))</f>
        <v/>
      </c>
      <c r="C241" s="35">
        <f>IF(A241="","",I240)</f>
        <v/>
      </c>
      <c r="D241" s="35">
        <f>IF(C241="","",MIN('Darlehensdaten'!$E$4,C241+E241))</f>
        <v/>
      </c>
      <c r="E241" s="35">
        <f>IF(C241="","",C241*'Darlehensdaten'!$B$10/12)</f>
        <v/>
      </c>
      <c r="F241" s="35">
        <f>IF(C241="","",MAX(0,D241-E241))</f>
        <v/>
      </c>
      <c r="G241" s="35">
        <f>IF(C241="","",IF(MOD(A241,12)=0,MIN(MAX(0,C241-F241),'Darlehensdaten'!$B$6*'Darlehensdaten'!$B$12),0))</f>
        <v/>
      </c>
      <c r="H241" s="35">
        <f>IF(C241="","",F241+G241)</f>
        <v/>
      </c>
      <c r="I241" s="35">
        <f>IF(C241="","",MAX(0,C241-H241))</f>
        <v/>
      </c>
      <c r="J241" s="15">
        <f>IF(C241="","",IFERROR(E241/D241,0))</f>
        <v/>
      </c>
      <c r="K241" s="15">
        <f>IF(C241="","",IFERROR(F241/D241,0))</f>
        <v/>
      </c>
      <c r="L241" s="12">
        <f>IF(A241="","",IF(I241&lt;=0,"Vollständig getilgt",IF(I241&lt;'Darlehensdaten'!$B$6*0.5,"Restschuld unter 50 %","Aktiv")))</f>
        <v/>
      </c>
    </row>
    <row r="242">
      <c r="A242" s="16">
        <f>IF(AND(A241&lt;&gt;"",A241&lt;'Darlehensdaten'!$B$8*12),A241+1,"")</f>
        <v/>
      </c>
      <c r="B242" s="36">
        <f>IF(A242="","",EDATE(B241,1))</f>
        <v/>
      </c>
      <c r="C242" s="37">
        <f>IF(A242="","",I241)</f>
        <v/>
      </c>
      <c r="D242" s="37">
        <f>IF(C242="","",MIN('Darlehensdaten'!$E$4,C242+E242))</f>
        <v/>
      </c>
      <c r="E242" s="37">
        <f>IF(C242="","",C242*'Darlehensdaten'!$B$10/12)</f>
        <v/>
      </c>
      <c r="F242" s="37">
        <f>IF(C242="","",MAX(0,D242-E242))</f>
        <v/>
      </c>
      <c r="G242" s="37">
        <f>IF(C242="","",IF(MOD(A242,12)=0,MIN(MAX(0,C242-F242),'Darlehensdaten'!$B$6*'Darlehensdaten'!$B$12),0))</f>
        <v/>
      </c>
      <c r="H242" s="37">
        <f>IF(C242="","",F242+G242)</f>
        <v/>
      </c>
      <c r="I242" s="37">
        <f>IF(C242="","",MAX(0,C242-H242))</f>
        <v/>
      </c>
      <c r="J242" s="19">
        <f>IF(C242="","",IFERROR(E242/D242,0))</f>
        <v/>
      </c>
      <c r="K242" s="19">
        <f>IF(C242="","",IFERROR(F242/D242,0))</f>
        <v/>
      </c>
      <c r="L242" s="16">
        <f>IF(A242="","",IF(I242&lt;=0,"Vollständig getilgt",IF(I242&lt;'Darlehensdaten'!$B$6*0.5,"Restschuld unter 50 %","Aktiv")))</f>
        <v/>
      </c>
    </row>
    <row r="243">
      <c r="A243" s="12">
        <f>IF(AND(A242&lt;&gt;"",A242&lt;'Darlehensdaten'!$B$8*12),A242+1,"")</f>
        <v/>
      </c>
      <c r="B243" s="34">
        <f>IF(A243="","",EDATE(B242,1))</f>
        <v/>
      </c>
      <c r="C243" s="35">
        <f>IF(A243="","",I242)</f>
        <v/>
      </c>
      <c r="D243" s="35">
        <f>IF(C243="","",MIN('Darlehensdaten'!$E$4,C243+E243))</f>
        <v/>
      </c>
      <c r="E243" s="35">
        <f>IF(C243="","",C243*'Darlehensdaten'!$B$10/12)</f>
        <v/>
      </c>
      <c r="F243" s="35">
        <f>IF(C243="","",MAX(0,D243-E243))</f>
        <v/>
      </c>
      <c r="G243" s="35">
        <f>IF(C243="","",IF(MOD(A243,12)=0,MIN(MAX(0,C243-F243),'Darlehensdaten'!$B$6*'Darlehensdaten'!$B$12),0))</f>
        <v/>
      </c>
      <c r="H243" s="35">
        <f>IF(C243="","",F243+G243)</f>
        <v/>
      </c>
      <c r="I243" s="35">
        <f>IF(C243="","",MAX(0,C243-H243))</f>
        <v/>
      </c>
      <c r="J243" s="15">
        <f>IF(C243="","",IFERROR(E243/D243,0))</f>
        <v/>
      </c>
      <c r="K243" s="15">
        <f>IF(C243="","",IFERROR(F243/D243,0))</f>
        <v/>
      </c>
      <c r="L243" s="12">
        <f>IF(A243="","",IF(I243&lt;=0,"Vollständig getilgt",IF(I243&lt;'Darlehensdaten'!$B$6*0.5,"Restschuld unter 50 %","Aktiv")))</f>
        <v/>
      </c>
    </row>
    <row r="244">
      <c r="A244" s="16">
        <f>IF(AND(A243&lt;&gt;"",A243&lt;'Darlehensdaten'!$B$8*12),A243+1,"")</f>
        <v/>
      </c>
      <c r="B244" s="36">
        <f>IF(A244="","",EDATE(B243,1))</f>
        <v/>
      </c>
      <c r="C244" s="37">
        <f>IF(A244="","",I243)</f>
        <v/>
      </c>
      <c r="D244" s="37">
        <f>IF(C244="","",MIN('Darlehensdaten'!$E$4,C244+E244))</f>
        <v/>
      </c>
      <c r="E244" s="37">
        <f>IF(C244="","",C244*'Darlehensdaten'!$B$10/12)</f>
        <v/>
      </c>
      <c r="F244" s="37">
        <f>IF(C244="","",MAX(0,D244-E244))</f>
        <v/>
      </c>
      <c r="G244" s="37">
        <f>IF(C244="","",IF(MOD(A244,12)=0,MIN(MAX(0,C244-F244),'Darlehensdaten'!$B$6*'Darlehensdaten'!$B$12),0))</f>
        <v/>
      </c>
      <c r="H244" s="37">
        <f>IF(C244="","",F244+G244)</f>
        <v/>
      </c>
      <c r="I244" s="37">
        <f>IF(C244="","",MAX(0,C244-H244))</f>
        <v/>
      </c>
      <c r="J244" s="19">
        <f>IF(C244="","",IFERROR(E244/D244,0))</f>
        <v/>
      </c>
      <c r="K244" s="19">
        <f>IF(C244="","",IFERROR(F244/D244,0))</f>
        <v/>
      </c>
      <c r="L244" s="16">
        <f>IF(A244="","",IF(I244&lt;=0,"Vollständig getilgt",IF(I244&lt;'Darlehensdaten'!$B$6*0.5,"Restschuld unter 50 %","Aktiv")))</f>
        <v/>
      </c>
    </row>
    <row r="245">
      <c r="A245" s="12">
        <f>IF(AND(A244&lt;&gt;"",A244&lt;'Darlehensdaten'!$B$8*12),A244+1,"")</f>
        <v/>
      </c>
      <c r="B245" s="34">
        <f>IF(A245="","",EDATE(B244,1))</f>
        <v/>
      </c>
      <c r="C245" s="35">
        <f>IF(A245="","",I244)</f>
        <v/>
      </c>
      <c r="D245" s="35">
        <f>IF(C245="","",MIN('Darlehensdaten'!$E$4,C245+E245))</f>
        <v/>
      </c>
      <c r="E245" s="35">
        <f>IF(C245="","",C245*'Darlehensdaten'!$B$10/12)</f>
        <v/>
      </c>
      <c r="F245" s="35">
        <f>IF(C245="","",MAX(0,D245-E245))</f>
        <v/>
      </c>
      <c r="G245" s="35">
        <f>IF(C245="","",IF(MOD(A245,12)=0,MIN(MAX(0,C245-F245),'Darlehensdaten'!$B$6*'Darlehensdaten'!$B$12),0))</f>
        <v/>
      </c>
      <c r="H245" s="35">
        <f>IF(C245="","",F245+G245)</f>
        <v/>
      </c>
      <c r="I245" s="35">
        <f>IF(C245="","",MAX(0,C245-H245))</f>
        <v/>
      </c>
      <c r="J245" s="15">
        <f>IF(C245="","",IFERROR(E245/D245,0))</f>
        <v/>
      </c>
      <c r="K245" s="15">
        <f>IF(C245="","",IFERROR(F245/D245,0))</f>
        <v/>
      </c>
      <c r="L245" s="12">
        <f>IF(A245="","",IF(I245&lt;=0,"Vollständig getilgt",IF(I245&lt;'Darlehensdaten'!$B$6*0.5,"Restschuld unter 50 %","Aktiv")))</f>
        <v/>
      </c>
    </row>
    <row r="246">
      <c r="A246" s="16">
        <f>IF(AND(A245&lt;&gt;"",A245&lt;'Darlehensdaten'!$B$8*12),A245+1,"")</f>
        <v/>
      </c>
      <c r="B246" s="36">
        <f>IF(A246="","",EDATE(B245,1))</f>
        <v/>
      </c>
      <c r="C246" s="37">
        <f>IF(A246="","",I245)</f>
        <v/>
      </c>
      <c r="D246" s="37">
        <f>IF(C246="","",MIN('Darlehensdaten'!$E$4,C246+E246))</f>
        <v/>
      </c>
      <c r="E246" s="37">
        <f>IF(C246="","",C246*'Darlehensdaten'!$B$10/12)</f>
        <v/>
      </c>
      <c r="F246" s="37">
        <f>IF(C246="","",MAX(0,D246-E246))</f>
        <v/>
      </c>
      <c r="G246" s="37">
        <f>IF(C246="","",IF(MOD(A246,12)=0,MIN(MAX(0,C246-F246),'Darlehensdaten'!$B$6*'Darlehensdaten'!$B$12),0))</f>
        <v/>
      </c>
      <c r="H246" s="37">
        <f>IF(C246="","",F246+G246)</f>
        <v/>
      </c>
      <c r="I246" s="37">
        <f>IF(C246="","",MAX(0,C246-H246))</f>
        <v/>
      </c>
      <c r="J246" s="19">
        <f>IF(C246="","",IFERROR(E246/D246,0))</f>
        <v/>
      </c>
      <c r="K246" s="19">
        <f>IF(C246="","",IFERROR(F246/D246,0))</f>
        <v/>
      </c>
      <c r="L246" s="16">
        <f>IF(A246="","",IF(I246&lt;=0,"Vollständig getilgt",IF(I246&lt;'Darlehensdaten'!$B$6*0.5,"Restschuld unter 50 %","Aktiv")))</f>
        <v/>
      </c>
    </row>
    <row r="247">
      <c r="A247" s="12">
        <f>IF(AND(A246&lt;&gt;"",A246&lt;'Darlehensdaten'!$B$8*12),A246+1,"")</f>
        <v/>
      </c>
      <c r="B247" s="34">
        <f>IF(A247="","",EDATE(B246,1))</f>
        <v/>
      </c>
      <c r="C247" s="35">
        <f>IF(A247="","",I246)</f>
        <v/>
      </c>
      <c r="D247" s="35">
        <f>IF(C247="","",MIN('Darlehensdaten'!$E$4,C247+E247))</f>
        <v/>
      </c>
      <c r="E247" s="35">
        <f>IF(C247="","",C247*'Darlehensdaten'!$B$10/12)</f>
        <v/>
      </c>
      <c r="F247" s="35">
        <f>IF(C247="","",MAX(0,D247-E247))</f>
        <v/>
      </c>
      <c r="G247" s="35">
        <f>IF(C247="","",IF(MOD(A247,12)=0,MIN(MAX(0,C247-F247),'Darlehensdaten'!$B$6*'Darlehensdaten'!$B$12),0))</f>
        <v/>
      </c>
      <c r="H247" s="35">
        <f>IF(C247="","",F247+G247)</f>
        <v/>
      </c>
      <c r="I247" s="35">
        <f>IF(C247="","",MAX(0,C247-H247))</f>
        <v/>
      </c>
      <c r="J247" s="15">
        <f>IF(C247="","",IFERROR(E247/D247,0))</f>
        <v/>
      </c>
      <c r="K247" s="15">
        <f>IF(C247="","",IFERROR(F247/D247,0))</f>
        <v/>
      </c>
      <c r="L247" s="12">
        <f>IF(A247="","",IF(I247&lt;=0,"Vollständig getilgt",IF(I247&lt;'Darlehensdaten'!$B$6*0.5,"Restschuld unter 50 %","Aktiv")))</f>
        <v/>
      </c>
    </row>
    <row r="248">
      <c r="A248" s="16">
        <f>IF(AND(A247&lt;&gt;"",A247&lt;'Darlehensdaten'!$B$8*12),A247+1,"")</f>
        <v/>
      </c>
      <c r="B248" s="36">
        <f>IF(A248="","",EDATE(B247,1))</f>
        <v/>
      </c>
      <c r="C248" s="37">
        <f>IF(A248="","",I247)</f>
        <v/>
      </c>
      <c r="D248" s="37">
        <f>IF(C248="","",MIN('Darlehensdaten'!$E$4,C248+E248))</f>
        <v/>
      </c>
      <c r="E248" s="37">
        <f>IF(C248="","",C248*'Darlehensdaten'!$B$10/12)</f>
        <v/>
      </c>
      <c r="F248" s="37">
        <f>IF(C248="","",MAX(0,D248-E248))</f>
        <v/>
      </c>
      <c r="G248" s="37">
        <f>IF(C248="","",IF(MOD(A248,12)=0,MIN(MAX(0,C248-F248),'Darlehensdaten'!$B$6*'Darlehensdaten'!$B$12),0))</f>
        <v/>
      </c>
      <c r="H248" s="37">
        <f>IF(C248="","",F248+G248)</f>
        <v/>
      </c>
      <c r="I248" s="37">
        <f>IF(C248="","",MAX(0,C248-H248))</f>
        <v/>
      </c>
      <c r="J248" s="19">
        <f>IF(C248="","",IFERROR(E248/D248,0))</f>
        <v/>
      </c>
      <c r="K248" s="19">
        <f>IF(C248="","",IFERROR(F248/D248,0))</f>
        <v/>
      </c>
      <c r="L248" s="16">
        <f>IF(A248="","",IF(I248&lt;=0,"Vollständig getilgt",IF(I248&lt;'Darlehensdaten'!$B$6*0.5,"Restschuld unter 50 %","Aktiv")))</f>
        <v/>
      </c>
    </row>
    <row r="249">
      <c r="A249" s="12">
        <f>IF(AND(A248&lt;&gt;"",A248&lt;'Darlehensdaten'!$B$8*12),A248+1,"")</f>
        <v/>
      </c>
      <c r="B249" s="34">
        <f>IF(A249="","",EDATE(B248,1))</f>
        <v/>
      </c>
      <c r="C249" s="35">
        <f>IF(A249="","",I248)</f>
        <v/>
      </c>
      <c r="D249" s="35">
        <f>IF(C249="","",MIN('Darlehensdaten'!$E$4,C249+E249))</f>
        <v/>
      </c>
      <c r="E249" s="35">
        <f>IF(C249="","",C249*'Darlehensdaten'!$B$10/12)</f>
        <v/>
      </c>
      <c r="F249" s="35">
        <f>IF(C249="","",MAX(0,D249-E249))</f>
        <v/>
      </c>
      <c r="G249" s="35">
        <f>IF(C249="","",IF(MOD(A249,12)=0,MIN(MAX(0,C249-F249),'Darlehensdaten'!$B$6*'Darlehensdaten'!$B$12),0))</f>
        <v/>
      </c>
      <c r="H249" s="35">
        <f>IF(C249="","",F249+G249)</f>
        <v/>
      </c>
      <c r="I249" s="35">
        <f>IF(C249="","",MAX(0,C249-H249))</f>
        <v/>
      </c>
      <c r="J249" s="15">
        <f>IF(C249="","",IFERROR(E249/D249,0))</f>
        <v/>
      </c>
      <c r="K249" s="15">
        <f>IF(C249="","",IFERROR(F249/D249,0))</f>
        <v/>
      </c>
      <c r="L249" s="12">
        <f>IF(A249="","",IF(I249&lt;=0,"Vollständig getilgt",IF(I249&lt;'Darlehensdaten'!$B$6*0.5,"Restschuld unter 50 %","Aktiv")))</f>
        <v/>
      </c>
    </row>
    <row r="250">
      <c r="A250" s="16">
        <f>IF(AND(A249&lt;&gt;"",A249&lt;'Darlehensdaten'!$B$8*12),A249+1,"")</f>
        <v/>
      </c>
      <c r="B250" s="36">
        <f>IF(A250="","",EDATE(B249,1))</f>
        <v/>
      </c>
      <c r="C250" s="37">
        <f>IF(A250="","",I249)</f>
        <v/>
      </c>
      <c r="D250" s="37">
        <f>IF(C250="","",MIN('Darlehensdaten'!$E$4,C250+E250))</f>
        <v/>
      </c>
      <c r="E250" s="37">
        <f>IF(C250="","",C250*'Darlehensdaten'!$B$10/12)</f>
        <v/>
      </c>
      <c r="F250" s="37">
        <f>IF(C250="","",MAX(0,D250-E250))</f>
        <v/>
      </c>
      <c r="G250" s="37">
        <f>IF(C250="","",IF(MOD(A250,12)=0,MIN(MAX(0,C250-F250),'Darlehensdaten'!$B$6*'Darlehensdaten'!$B$12),0))</f>
        <v/>
      </c>
      <c r="H250" s="37">
        <f>IF(C250="","",F250+G250)</f>
        <v/>
      </c>
      <c r="I250" s="37">
        <f>IF(C250="","",MAX(0,C250-H250))</f>
        <v/>
      </c>
      <c r="J250" s="19">
        <f>IF(C250="","",IFERROR(E250/D250,0))</f>
        <v/>
      </c>
      <c r="K250" s="19">
        <f>IF(C250="","",IFERROR(F250/D250,0))</f>
        <v/>
      </c>
      <c r="L250" s="16">
        <f>IF(A250="","",IF(I250&lt;=0,"Vollständig getilgt",IF(I250&lt;'Darlehensdaten'!$B$6*0.5,"Restschuld unter 50 %","Aktiv")))</f>
        <v/>
      </c>
    </row>
    <row r="251">
      <c r="A251" s="12">
        <f>IF(AND(A250&lt;&gt;"",A250&lt;'Darlehensdaten'!$B$8*12),A250+1,"")</f>
        <v/>
      </c>
      <c r="B251" s="34">
        <f>IF(A251="","",EDATE(B250,1))</f>
        <v/>
      </c>
      <c r="C251" s="35">
        <f>IF(A251="","",I250)</f>
        <v/>
      </c>
      <c r="D251" s="35">
        <f>IF(C251="","",MIN('Darlehensdaten'!$E$4,C251+E251))</f>
        <v/>
      </c>
      <c r="E251" s="35">
        <f>IF(C251="","",C251*'Darlehensdaten'!$B$10/12)</f>
        <v/>
      </c>
      <c r="F251" s="35">
        <f>IF(C251="","",MAX(0,D251-E251))</f>
        <v/>
      </c>
      <c r="G251" s="35">
        <f>IF(C251="","",IF(MOD(A251,12)=0,MIN(MAX(0,C251-F251),'Darlehensdaten'!$B$6*'Darlehensdaten'!$B$12),0))</f>
        <v/>
      </c>
      <c r="H251" s="35">
        <f>IF(C251="","",F251+G251)</f>
        <v/>
      </c>
      <c r="I251" s="35">
        <f>IF(C251="","",MAX(0,C251-H251))</f>
        <v/>
      </c>
      <c r="J251" s="15">
        <f>IF(C251="","",IFERROR(E251/D251,0))</f>
        <v/>
      </c>
      <c r="K251" s="15">
        <f>IF(C251="","",IFERROR(F251/D251,0))</f>
        <v/>
      </c>
      <c r="L251" s="12">
        <f>IF(A251="","",IF(I251&lt;=0,"Vollständig getilgt",IF(I251&lt;'Darlehensdaten'!$B$6*0.5,"Restschuld unter 50 %","Aktiv")))</f>
        <v/>
      </c>
    </row>
    <row r="252">
      <c r="A252" s="16">
        <f>IF(AND(A251&lt;&gt;"",A251&lt;'Darlehensdaten'!$B$8*12),A251+1,"")</f>
        <v/>
      </c>
      <c r="B252" s="36">
        <f>IF(A252="","",EDATE(B251,1))</f>
        <v/>
      </c>
      <c r="C252" s="37">
        <f>IF(A252="","",I251)</f>
        <v/>
      </c>
      <c r="D252" s="37">
        <f>IF(C252="","",MIN('Darlehensdaten'!$E$4,C252+E252))</f>
        <v/>
      </c>
      <c r="E252" s="37">
        <f>IF(C252="","",C252*'Darlehensdaten'!$B$10/12)</f>
        <v/>
      </c>
      <c r="F252" s="37">
        <f>IF(C252="","",MAX(0,D252-E252))</f>
        <v/>
      </c>
      <c r="G252" s="37">
        <f>IF(C252="","",IF(MOD(A252,12)=0,MIN(MAX(0,C252-F252),'Darlehensdaten'!$B$6*'Darlehensdaten'!$B$12),0))</f>
        <v/>
      </c>
      <c r="H252" s="37">
        <f>IF(C252="","",F252+G252)</f>
        <v/>
      </c>
      <c r="I252" s="37">
        <f>IF(C252="","",MAX(0,C252-H252))</f>
        <v/>
      </c>
      <c r="J252" s="19">
        <f>IF(C252="","",IFERROR(E252/D252,0))</f>
        <v/>
      </c>
      <c r="K252" s="19">
        <f>IF(C252="","",IFERROR(F252/D252,0))</f>
        <v/>
      </c>
      <c r="L252" s="16">
        <f>IF(A252="","",IF(I252&lt;=0,"Vollständig getilgt",IF(I252&lt;'Darlehensdaten'!$B$6*0.5,"Restschuld unter 50 %","Aktiv")))</f>
        <v/>
      </c>
    </row>
    <row r="253">
      <c r="A253" s="12">
        <f>IF(AND(A252&lt;&gt;"",A252&lt;'Darlehensdaten'!$B$8*12),A252+1,"")</f>
        <v/>
      </c>
      <c r="B253" s="34">
        <f>IF(A253="","",EDATE(B252,1))</f>
        <v/>
      </c>
      <c r="C253" s="35">
        <f>IF(A253="","",I252)</f>
        <v/>
      </c>
      <c r="D253" s="35">
        <f>IF(C253="","",MIN('Darlehensdaten'!$E$4,C253+E253))</f>
        <v/>
      </c>
      <c r="E253" s="35">
        <f>IF(C253="","",C253*'Darlehensdaten'!$B$10/12)</f>
        <v/>
      </c>
      <c r="F253" s="35">
        <f>IF(C253="","",MAX(0,D253-E253))</f>
        <v/>
      </c>
      <c r="G253" s="35">
        <f>IF(C253="","",IF(MOD(A253,12)=0,MIN(MAX(0,C253-F253),'Darlehensdaten'!$B$6*'Darlehensdaten'!$B$12),0))</f>
        <v/>
      </c>
      <c r="H253" s="35">
        <f>IF(C253="","",F253+G253)</f>
        <v/>
      </c>
      <c r="I253" s="35">
        <f>IF(C253="","",MAX(0,C253-H253))</f>
        <v/>
      </c>
      <c r="J253" s="15">
        <f>IF(C253="","",IFERROR(E253/D253,0))</f>
        <v/>
      </c>
      <c r="K253" s="15">
        <f>IF(C253="","",IFERROR(F253/D253,0))</f>
        <v/>
      </c>
      <c r="L253" s="12">
        <f>IF(A253="","",IF(I253&lt;=0,"Vollständig getilgt",IF(I253&lt;'Darlehensdaten'!$B$6*0.5,"Restschuld unter 50 %","Aktiv")))</f>
        <v/>
      </c>
    </row>
    <row r="254">
      <c r="A254" s="16">
        <f>IF(AND(A253&lt;&gt;"",A253&lt;'Darlehensdaten'!$B$8*12),A253+1,"")</f>
        <v/>
      </c>
      <c r="B254" s="36">
        <f>IF(A254="","",EDATE(B253,1))</f>
        <v/>
      </c>
      <c r="C254" s="37">
        <f>IF(A254="","",I253)</f>
        <v/>
      </c>
      <c r="D254" s="37">
        <f>IF(C254="","",MIN('Darlehensdaten'!$E$4,C254+E254))</f>
        <v/>
      </c>
      <c r="E254" s="37">
        <f>IF(C254="","",C254*'Darlehensdaten'!$B$10/12)</f>
        <v/>
      </c>
      <c r="F254" s="37">
        <f>IF(C254="","",MAX(0,D254-E254))</f>
        <v/>
      </c>
      <c r="G254" s="37">
        <f>IF(C254="","",IF(MOD(A254,12)=0,MIN(MAX(0,C254-F254),'Darlehensdaten'!$B$6*'Darlehensdaten'!$B$12),0))</f>
        <v/>
      </c>
      <c r="H254" s="37">
        <f>IF(C254="","",F254+G254)</f>
        <v/>
      </c>
      <c r="I254" s="37">
        <f>IF(C254="","",MAX(0,C254-H254))</f>
        <v/>
      </c>
      <c r="J254" s="19">
        <f>IF(C254="","",IFERROR(E254/D254,0))</f>
        <v/>
      </c>
      <c r="K254" s="19">
        <f>IF(C254="","",IFERROR(F254/D254,0))</f>
        <v/>
      </c>
      <c r="L254" s="16">
        <f>IF(A254="","",IF(I254&lt;=0,"Vollständig getilgt",IF(I254&lt;'Darlehensdaten'!$B$6*0.5,"Restschuld unter 50 %","Aktiv")))</f>
        <v/>
      </c>
    </row>
    <row r="255">
      <c r="A255" s="12">
        <f>IF(AND(A254&lt;&gt;"",A254&lt;'Darlehensdaten'!$B$8*12),A254+1,"")</f>
        <v/>
      </c>
      <c r="B255" s="34">
        <f>IF(A255="","",EDATE(B254,1))</f>
        <v/>
      </c>
      <c r="C255" s="35">
        <f>IF(A255="","",I254)</f>
        <v/>
      </c>
      <c r="D255" s="35">
        <f>IF(C255="","",MIN('Darlehensdaten'!$E$4,C255+E255))</f>
        <v/>
      </c>
      <c r="E255" s="35">
        <f>IF(C255="","",C255*'Darlehensdaten'!$B$10/12)</f>
        <v/>
      </c>
      <c r="F255" s="35">
        <f>IF(C255="","",MAX(0,D255-E255))</f>
        <v/>
      </c>
      <c r="G255" s="35">
        <f>IF(C255="","",IF(MOD(A255,12)=0,MIN(MAX(0,C255-F255),'Darlehensdaten'!$B$6*'Darlehensdaten'!$B$12),0))</f>
        <v/>
      </c>
      <c r="H255" s="35">
        <f>IF(C255="","",F255+G255)</f>
        <v/>
      </c>
      <c r="I255" s="35">
        <f>IF(C255="","",MAX(0,C255-H255))</f>
        <v/>
      </c>
      <c r="J255" s="15">
        <f>IF(C255="","",IFERROR(E255/D255,0))</f>
        <v/>
      </c>
      <c r="K255" s="15">
        <f>IF(C255="","",IFERROR(F255/D255,0))</f>
        <v/>
      </c>
      <c r="L255" s="12">
        <f>IF(A255="","",IF(I255&lt;=0,"Vollständig getilgt",IF(I255&lt;'Darlehensdaten'!$B$6*0.5,"Restschuld unter 50 %","Aktiv")))</f>
        <v/>
      </c>
    </row>
    <row r="256">
      <c r="A256" s="16">
        <f>IF(AND(A255&lt;&gt;"",A255&lt;'Darlehensdaten'!$B$8*12),A255+1,"")</f>
        <v/>
      </c>
      <c r="B256" s="36">
        <f>IF(A256="","",EDATE(B255,1))</f>
        <v/>
      </c>
      <c r="C256" s="37">
        <f>IF(A256="","",I255)</f>
        <v/>
      </c>
      <c r="D256" s="37">
        <f>IF(C256="","",MIN('Darlehensdaten'!$E$4,C256+E256))</f>
        <v/>
      </c>
      <c r="E256" s="37">
        <f>IF(C256="","",C256*'Darlehensdaten'!$B$10/12)</f>
        <v/>
      </c>
      <c r="F256" s="37">
        <f>IF(C256="","",MAX(0,D256-E256))</f>
        <v/>
      </c>
      <c r="G256" s="37">
        <f>IF(C256="","",IF(MOD(A256,12)=0,MIN(MAX(0,C256-F256),'Darlehensdaten'!$B$6*'Darlehensdaten'!$B$12),0))</f>
        <v/>
      </c>
      <c r="H256" s="37">
        <f>IF(C256="","",F256+G256)</f>
        <v/>
      </c>
      <c r="I256" s="37">
        <f>IF(C256="","",MAX(0,C256-H256))</f>
        <v/>
      </c>
      <c r="J256" s="19">
        <f>IF(C256="","",IFERROR(E256/D256,0))</f>
        <v/>
      </c>
      <c r="K256" s="19">
        <f>IF(C256="","",IFERROR(F256/D256,0))</f>
        <v/>
      </c>
      <c r="L256" s="16">
        <f>IF(A256="","",IF(I256&lt;=0,"Vollständig getilgt",IF(I256&lt;'Darlehensdaten'!$B$6*0.5,"Restschuld unter 50 %","Aktiv")))</f>
        <v/>
      </c>
    </row>
    <row r="257">
      <c r="A257" s="12">
        <f>IF(AND(A256&lt;&gt;"",A256&lt;'Darlehensdaten'!$B$8*12),A256+1,"")</f>
        <v/>
      </c>
      <c r="B257" s="34">
        <f>IF(A257="","",EDATE(B256,1))</f>
        <v/>
      </c>
      <c r="C257" s="35">
        <f>IF(A257="","",I256)</f>
        <v/>
      </c>
      <c r="D257" s="35">
        <f>IF(C257="","",MIN('Darlehensdaten'!$E$4,C257+E257))</f>
        <v/>
      </c>
      <c r="E257" s="35">
        <f>IF(C257="","",C257*'Darlehensdaten'!$B$10/12)</f>
        <v/>
      </c>
      <c r="F257" s="35">
        <f>IF(C257="","",MAX(0,D257-E257))</f>
        <v/>
      </c>
      <c r="G257" s="35">
        <f>IF(C257="","",IF(MOD(A257,12)=0,MIN(MAX(0,C257-F257),'Darlehensdaten'!$B$6*'Darlehensdaten'!$B$12),0))</f>
        <v/>
      </c>
      <c r="H257" s="35">
        <f>IF(C257="","",F257+G257)</f>
        <v/>
      </c>
      <c r="I257" s="35">
        <f>IF(C257="","",MAX(0,C257-H257))</f>
        <v/>
      </c>
      <c r="J257" s="15">
        <f>IF(C257="","",IFERROR(E257/D257,0))</f>
        <v/>
      </c>
      <c r="K257" s="15">
        <f>IF(C257="","",IFERROR(F257/D257,0))</f>
        <v/>
      </c>
      <c r="L257" s="12">
        <f>IF(A257="","",IF(I257&lt;=0,"Vollständig getilgt",IF(I257&lt;'Darlehensdaten'!$B$6*0.5,"Restschuld unter 50 %","Aktiv")))</f>
        <v/>
      </c>
    </row>
    <row r="258">
      <c r="A258" s="16">
        <f>IF(AND(A257&lt;&gt;"",A257&lt;'Darlehensdaten'!$B$8*12),A257+1,"")</f>
        <v/>
      </c>
      <c r="B258" s="36">
        <f>IF(A258="","",EDATE(B257,1))</f>
        <v/>
      </c>
      <c r="C258" s="37">
        <f>IF(A258="","",I257)</f>
        <v/>
      </c>
      <c r="D258" s="37">
        <f>IF(C258="","",MIN('Darlehensdaten'!$E$4,C258+E258))</f>
        <v/>
      </c>
      <c r="E258" s="37">
        <f>IF(C258="","",C258*'Darlehensdaten'!$B$10/12)</f>
        <v/>
      </c>
      <c r="F258" s="37">
        <f>IF(C258="","",MAX(0,D258-E258))</f>
        <v/>
      </c>
      <c r="G258" s="37">
        <f>IF(C258="","",IF(MOD(A258,12)=0,MIN(MAX(0,C258-F258),'Darlehensdaten'!$B$6*'Darlehensdaten'!$B$12),0))</f>
        <v/>
      </c>
      <c r="H258" s="37">
        <f>IF(C258="","",F258+G258)</f>
        <v/>
      </c>
      <c r="I258" s="37">
        <f>IF(C258="","",MAX(0,C258-H258))</f>
        <v/>
      </c>
      <c r="J258" s="19">
        <f>IF(C258="","",IFERROR(E258/D258,0))</f>
        <v/>
      </c>
      <c r="K258" s="19">
        <f>IF(C258="","",IFERROR(F258/D258,0))</f>
        <v/>
      </c>
      <c r="L258" s="16">
        <f>IF(A258="","",IF(I258&lt;=0,"Vollständig getilgt",IF(I258&lt;'Darlehensdaten'!$B$6*0.5,"Restschuld unter 50 %","Aktiv")))</f>
        <v/>
      </c>
    </row>
    <row r="259">
      <c r="A259" s="12">
        <f>IF(AND(A258&lt;&gt;"",A258&lt;'Darlehensdaten'!$B$8*12),A258+1,"")</f>
        <v/>
      </c>
      <c r="B259" s="34">
        <f>IF(A259="","",EDATE(B258,1))</f>
        <v/>
      </c>
      <c r="C259" s="35">
        <f>IF(A259="","",I258)</f>
        <v/>
      </c>
      <c r="D259" s="35">
        <f>IF(C259="","",MIN('Darlehensdaten'!$E$4,C259+E259))</f>
        <v/>
      </c>
      <c r="E259" s="35">
        <f>IF(C259="","",C259*'Darlehensdaten'!$B$10/12)</f>
        <v/>
      </c>
      <c r="F259" s="35">
        <f>IF(C259="","",MAX(0,D259-E259))</f>
        <v/>
      </c>
      <c r="G259" s="35">
        <f>IF(C259="","",IF(MOD(A259,12)=0,MIN(MAX(0,C259-F259),'Darlehensdaten'!$B$6*'Darlehensdaten'!$B$12),0))</f>
        <v/>
      </c>
      <c r="H259" s="35">
        <f>IF(C259="","",F259+G259)</f>
        <v/>
      </c>
      <c r="I259" s="35">
        <f>IF(C259="","",MAX(0,C259-H259))</f>
        <v/>
      </c>
      <c r="J259" s="15">
        <f>IF(C259="","",IFERROR(E259/D259,0))</f>
        <v/>
      </c>
      <c r="K259" s="15">
        <f>IF(C259="","",IFERROR(F259/D259,0))</f>
        <v/>
      </c>
      <c r="L259" s="12">
        <f>IF(A259="","",IF(I259&lt;=0,"Vollständig getilgt",IF(I259&lt;'Darlehensdaten'!$B$6*0.5,"Restschuld unter 50 %","Aktiv")))</f>
        <v/>
      </c>
    </row>
    <row r="260">
      <c r="A260" s="16">
        <f>IF(AND(A259&lt;&gt;"",A259&lt;'Darlehensdaten'!$B$8*12),A259+1,"")</f>
        <v/>
      </c>
      <c r="B260" s="36">
        <f>IF(A260="","",EDATE(B259,1))</f>
        <v/>
      </c>
      <c r="C260" s="37">
        <f>IF(A260="","",I259)</f>
        <v/>
      </c>
      <c r="D260" s="37">
        <f>IF(C260="","",MIN('Darlehensdaten'!$E$4,C260+E260))</f>
        <v/>
      </c>
      <c r="E260" s="37">
        <f>IF(C260="","",C260*'Darlehensdaten'!$B$10/12)</f>
        <v/>
      </c>
      <c r="F260" s="37">
        <f>IF(C260="","",MAX(0,D260-E260))</f>
        <v/>
      </c>
      <c r="G260" s="37">
        <f>IF(C260="","",IF(MOD(A260,12)=0,MIN(MAX(0,C260-F260),'Darlehensdaten'!$B$6*'Darlehensdaten'!$B$12),0))</f>
        <v/>
      </c>
      <c r="H260" s="37">
        <f>IF(C260="","",F260+G260)</f>
        <v/>
      </c>
      <c r="I260" s="37">
        <f>IF(C260="","",MAX(0,C260-H260))</f>
        <v/>
      </c>
      <c r="J260" s="19">
        <f>IF(C260="","",IFERROR(E260/D260,0))</f>
        <v/>
      </c>
      <c r="K260" s="19">
        <f>IF(C260="","",IFERROR(F260/D260,0))</f>
        <v/>
      </c>
      <c r="L260" s="16">
        <f>IF(A260="","",IF(I260&lt;=0,"Vollständig getilgt",IF(I260&lt;'Darlehensdaten'!$B$6*0.5,"Restschuld unter 50 %","Aktiv")))</f>
        <v/>
      </c>
    </row>
    <row r="261">
      <c r="A261" s="12">
        <f>IF(AND(A260&lt;&gt;"",A260&lt;'Darlehensdaten'!$B$8*12),A260+1,"")</f>
        <v/>
      </c>
      <c r="B261" s="34">
        <f>IF(A261="","",EDATE(B260,1))</f>
        <v/>
      </c>
      <c r="C261" s="35">
        <f>IF(A261="","",I260)</f>
        <v/>
      </c>
      <c r="D261" s="35">
        <f>IF(C261="","",MIN('Darlehensdaten'!$E$4,C261+E261))</f>
        <v/>
      </c>
      <c r="E261" s="35">
        <f>IF(C261="","",C261*'Darlehensdaten'!$B$10/12)</f>
        <v/>
      </c>
      <c r="F261" s="35">
        <f>IF(C261="","",MAX(0,D261-E261))</f>
        <v/>
      </c>
      <c r="G261" s="35">
        <f>IF(C261="","",IF(MOD(A261,12)=0,MIN(MAX(0,C261-F261),'Darlehensdaten'!$B$6*'Darlehensdaten'!$B$12),0))</f>
        <v/>
      </c>
      <c r="H261" s="35">
        <f>IF(C261="","",F261+G261)</f>
        <v/>
      </c>
      <c r="I261" s="35">
        <f>IF(C261="","",MAX(0,C261-H261))</f>
        <v/>
      </c>
      <c r="J261" s="15">
        <f>IF(C261="","",IFERROR(E261/D261,0))</f>
        <v/>
      </c>
      <c r="K261" s="15">
        <f>IF(C261="","",IFERROR(F261/D261,0))</f>
        <v/>
      </c>
      <c r="L261" s="12">
        <f>IF(A261="","",IF(I261&lt;=0,"Vollständig getilgt",IF(I261&lt;'Darlehensdaten'!$B$6*0.5,"Restschuld unter 50 %","Aktiv")))</f>
        <v/>
      </c>
    </row>
    <row r="262">
      <c r="A262" s="16">
        <f>IF(AND(A261&lt;&gt;"",A261&lt;'Darlehensdaten'!$B$8*12),A261+1,"")</f>
        <v/>
      </c>
      <c r="B262" s="36">
        <f>IF(A262="","",EDATE(B261,1))</f>
        <v/>
      </c>
      <c r="C262" s="37">
        <f>IF(A262="","",I261)</f>
        <v/>
      </c>
      <c r="D262" s="37">
        <f>IF(C262="","",MIN('Darlehensdaten'!$E$4,C262+E262))</f>
        <v/>
      </c>
      <c r="E262" s="37">
        <f>IF(C262="","",C262*'Darlehensdaten'!$B$10/12)</f>
        <v/>
      </c>
      <c r="F262" s="37">
        <f>IF(C262="","",MAX(0,D262-E262))</f>
        <v/>
      </c>
      <c r="G262" s="37">
        <f>IF(C262="","",IF(MOD(A262,12)=0,MIN(MAX(0,C262-F262),'Darlehensdaten'!$B$6*'Darlehensdaten'!$B$12),0))</f>
        <v/>
      </c>
      <c r="H262" s="37">
        <f>IF(C262="","",F262+G262)</f>
        <v/>
      </c>
      <c r="I262" s="37">
        <f>IF(C262="","",MAX(0,C262-H262))</f>
        <v/>
      </c>
      <c r="J262" s="19">
        <f>IF(C262="","",IFERROR(E262/D262,0))</f>
        <v/>
      </c>
      <c r="K262" s="19">
        <f>IF(C262="","",IFERROR(F262/D262,0))</f>
        <v/>
      </c>
      <c r="L262" s="16">
        <f>IF(A262="","",IF(I262&lt;=0,"Vollständig getilgt",IF(I262&lt;'Darlehensdaten'!$B$6*0.5,"Restschuld unter 50 %","Aktiv")))</f>
        <v/>
      </c>
    </row>
    <row r="263">
      <c r="A263" s="12">
        <f>IF(AND(A262&lt;&gt;"",A262&lt;'Darlehensdaten'!$B$8*12),A262+1,"")</f>
        <v/>
      </c>
      <c r="B263" s="34">
        <f>IF(A263="","",EDATE(B262,1))</f>
        <v/>
      </c>
      <c r="C263" s="35">
        <f>IF(A263="","",I262)</f>
        <v/>
      </c>
      <c r="D263" s="35">
        <f>IF(C263="","",MIN('Darlehensdaten'!$E$4,C263+E263))</f>
        <v/>
      </c>
      <c r="E263" s="35">
        <f>IF(C263="","",C263*'Darlehensdaten'!$B$10/12)</f>
        <v/>
      </c>
      <c r="F263" s="35">
        <f>IF(C263="","",MAX(0,D263-E263))</f>
        <v/>
      </c>
      <c r="G263" s="35">
        <f>IF(C263="","",IF(MOD(A263,12)=0,MIN(MAX(0,C263-F263),'Darlehensdaten'!$B$6*'Darlehensdaten'!$B$12),0))</f>
        <v/>
      </c>
      <c r="H263" s="35">
        <f>IF(C263="","",F263+G263)</f>
        <v/>
      </c>
      <c r="I263" s="35">
        <f>IF(C263="","",MAX(0,C263-H263))</f>
        <v/>
      </c>
      <c r="J263" s="15">
        <f>IF(C263="","",IFERROR(E263/D263,0))</f>
        <v/>
      </c>
      <c r="K263" s="15">
        <f>IF(C263="","",IFERROR(F263/D263,0))</f>
        <v/>
      </c>
      <c r="L263" s="12">
        <f>IF(A263="","",IF(I263&lt;=0,"Vollständig getilgt",IF(I263&lt;'Darlehensdaten'!$B$6*0.5,"Restschuld unter 50 %","Aktiv")))</f>
        <v/>
      </c>
    </row>
    <row r="264">
      <c r="A264" s="16">
        <f>IF(AND(A263&lt;&gt;"",A263&lt;'Darlehensdaten'!$B$8*12),A263+1,"")</f>
        <v/>
      </c>
      <c r="B264" s="36">
        <f>IF(A264="","",EDATE(B263,1))</f>
        <v/>
      </c>
      <c r="C264" s="37">
        <f>IF(A264="","",I263)</f>
        <v/>
      </c>
      <c r="D264" s="37">
        <f>IF(C264="","",MIN('Darlehensdaten'!$E$4,C264+E264))</f>
        <v/>
      </c>
      <c r="E264" s="37">
        <f>IF(C264="","",C264*'Darlehensdaten'!$B$10/12)</f>
        <v/>
      </c>
      <c r="F264" s="37">
        <f>IF(C264="","",MAX(0,D264-E264))</f>
        <v/>
      </c>
      <c r="G264" s="37">
        <f>IF(C264="","",IF(MOD(A264,12)=0,MIN(MAX(0,C264-F264),'Darlehensdaten'!$B$6*'Darlehensdaten'!$B$12),0))</f>
        <v/>
      </c>
      <c r="H264" s="37">
        <f>IF(C264="","",F264+G264)</f>
        <v/>
      </c>
      <c r="I264" s="37">
        <f>IF(C264="","",MAX(0,C264-H264))</f>
        <v/>
      </c>
      <c r="J264" s="19">
        <f>IF(C264="","",IFERROR(E264/D264,0))</f>
        <v/>
      </c>
      <c r="K264" s="19">
        <f>IF(C264="","",IFERROR(F264/D264,0))</f>
        <v/>
      </c>
      <c r="L264" s="16">
        <f>IF(A264="","",IF(I264&lt;=0,"Vollständig getilgt",IF(I264&lt;'Darlehensdaten'!$B$6*0.5,"Restschuld unter 50 %","Aktiv")))</f>
        <v/>
      </c>
    </row>
    <row r="265">
      <c r="A265" s="12">
        <f>IF(AND(A264&lt;&gt;"",A264&lt;'Darlehensdaten'!$B$8*12),A264+1,"")</f>
        <v/>
      </c>
      <c r="B265" s="34">
        <f>IF(A265="","",EDATE(B264,1))</f>
        <v/>
      </c>
      <c r="C265" s="35">
        <f>IF(A265="","",I264)</f>
        <v/>
      </c>
      <c r="D265" s="35">
        <f>IF(C265="","",MIN('Darlehensdaten'!$E$4,C265+E265))</f>
        <v/>
      </c>
      <c r="E265" s="35">
        <f>IF(C265="","",C265*'Darlehensdaten'!$B$10/12)</f>
        <v/>
      </c>
      <c r="F265" s="35">
        <f>IF(C265="","",MAX(0,D265-E265))</f>
        <v/>
      </c>
      <c r="G265" s="35">
        <f>IF(C265="","",IF(MOD(A265,12)=0,MIN(MAX(0,C265-F265),'Darlehensdaten'!$B$6*'Darlehensdaten'!$B$12),0))</f>
        <v/>
      </c>
      <c r="H265" s="35">
        <f>IF(C265="","",F265+G265)</f>
        <v/>
      </c>
      <c r="I265" s="35">
        <f>IF(C265="","",MAX(0,C265-H265))</f>
        <v/>
      </c>
      <c r="J265" s="15">
        <f>IF(C265="","",IFERROR(E265/D265,0))</f>
        <v/>
      </c>
      <c r="K265" s="15">
        <f>IF(C265="","",IFERROR(F265/D265,0))</f>
        <v/>
      </c>
      <c r="L265" s="12">
        <f>IF(A265="","",IF(I265&lt;=0,"Vollständig getilgt",IF(I265&lt;'Darlehensdaten'!$B$6*0.5,"Restschuld unter 50 %","Aktiv")))</f>
        <v/>
      </c>
    </row>
    <row r="266">
      <c r="A266" s="16">
        <f>IF(AND(A265&lt;&gt;"",A265&lt;'Darlehensdaten'!$B$8*12),A265+1,"")</f>
        <v/>
      </c>
      <c r="B266" s="36">
        <f>IF(A266="","",EDATE(B265,1))</f>
        <v/>
      </c>
      <c r="C266" s="37">
        <f>IF(A266="","",I265)</f>
        <v/>
      </c>
      <c r="D266" s="37">
        <f>IF(C266="","",MIN('Darlehensdaten'!$E$4,C266+E266))</f>
        <v/>
      </c>
      <c r="E266" s="37">
        <f>IF(C266="","",C266*'Darlehensdaten'!$B$10/12)</f>
        <v/>
      </c>
      <c r="F266" s="37">
        <f>IF(C266="","",MAX(0,D266-E266))</f>
        <v/>
      </c>
      <c r="G266" s="37">
        <f>IF(C266="","",IF(MOD(A266,12)=0,MIN(MAX(0,C266-F266),'Darlehensdaten'!$B$6*'Darlehensdaten'!$B$12),0))</f>
        <v/>
      </c>
      <c r="H266" s="37">
        <f>IF(C266="","",F266+G266)</f>
        <v/>
      </c>
      <c r="I266" s="37">
        <f>IF(C266="","",MAX(0,C266-H266))</f>
        <v/>
      </c>
      <c r="J266" s="19">
        <f>IF(C266="","",IFERROR(E266/D266,0))</f>
        <v/>
      </c>
      <c r="K266" s="19">
        <f>IF(C266="","",IFERROR(F266/D266,0))</f>
        <v/>
      </c>
      <c r="L266" s="16">
        <f>IF(A266="","",IF(I266&lt;=0,"Vollständig getilgt",IF(I266&lt;'Darlehensdaten'!$B$6*0.5,"Restschuld unter 50 %","Aktiv")))</f>
        <v/>
      </c>
    </row>
    <row r="267">
      <c r="A267" s="12">
        <f>IF(AND(A266&lt;&gt;"",A266&lt;'Darlehensdaten'!$B$8*12),A266+1,"")</f>
        <v/>
      </c>
      <c r="B267" s="34">
        <f>IF(A267="","",EDATE(B266,1))</f>
        <v/>
      </c>
      <c r="C267" s="35">
        <f>IF(A267="","",I266)</f>
        <v/>
      </c>
      <c r="D267" s="35">
        <f>IF(C267="","",MIN('Darlehensdaten'!$E$4,C267+E267))</f>
        <v/>
      </c>
      <c r="E267" s="35">
        <f>IF(C267="","",C267*'Darlehensdaten'!$B$10/12)</f>
        <v/>
      </c>
      <c r="F267" s="35">
        <f>IF(C267="","",MAX(0,D267-E267))</f>
        <v/>
      </c>
      <c r="G267" s="35">
        <f>IF(C267="","",IF(MOD(A267,12)=0,MIN(MAX(0,C267-F267),'Darlehensdaten'!$B$6*'Darlehensdaten'!$B$12),0))</f>
        <v/>
      </c>
      <c r="H267" s="35">
        <f>IF(C267="","",F267+G267)</f>
        <v/>
      </c>
      <c r="I267" s="35">
        <f>IF(C267="","",MAX(0,C267-H267))</f>
        <v/>
      </c>
      <c r="J267" s="15">
        <f>IF(C267="","",IFERROR(E267/D267,0))</f>
        <v/>
      </c>
      <c r="K267" s="15">
        <f>IF(C267="","",IFERROR(F267/D267,0))</f>
        <v/>
      </c>
      <c r="L267" s="12">
        <f>IF(A267="","",IF(I267&lt;=0,"Vollständig getilgt",IF(I267&lt;'Darlehensdaten'!$B$6*0.5,"Restschuld unter 50 %","Aktiv")))</f>
        <v/>
      </c>
    </row>
    <row r="268">
      <c r="A268" s="16">
        <f>IF(AND(A267&lt;&gt;"",A267&lt;'Darlehensdaten'!$B$8*12),A267+1,"")</f>
        <v/>
      </c>
      <c r="B268" s="36">
        <f>IF(A268="","",EDATE(B267,1))</f>
        <v/>
      </c>
      <c r="C268" s="37">
        <f>IF(A268="","",I267)</f>
        <v/>
      </c>
      <c r="D268" s="37">
        <f>IF(C268="","",MIN('Darlehensdaten'!$E$4,C268+E268))</f>
        <v/>
      </c>
      <c r="E268" s="37">
        <f>IF(C268="","",C268*'Darlehensdaten'!$B$10/12)</f>
        <v/>
      </c>
      <c r="F268" s="37">
        <f>IF(C268="","",MAX(0,D268-E268))</f>
        <v/>
      </c>
      <c r="G268" s="37">
        <f>IF(C268="","",IF(MOD(A268,12)=0,MIN(MAX(0,C268-F268),'Darlehensdaten'!$B$6*'Darlehensdaten'!$B$12),0))</f>
        <v/>
      </c>
      <c r="H268" s="37">
        <f>IF(C268="","",F268+G268)</f>
        <v/>
      </c>
      <c r="I268" s="37">
        <f>IF(C268="","",MAX(0,C268-H268))</f>
        <v/>
      </c>
      <c r="J268" s="19">
        <f>IF(C268="","",IFERROR(E268/D268,0))</f>
        <v/>
      </c>
      <c r="K268" s="19">
        <f>IF(C268="","",IFERROR(F268/D268,0))</f>
        <v/>
      </c>
      <c r="L268" s="16">
        <f>IF(A268="","",IF(I268&lt;=0,"Vollständig getilgt",IF(I268&lt;'Darlehensdaten'!$B$6*0.5,"Restschuld unter 50 %","Aktiv")))</f>
        <v/>
      </c>
    </row>
    <row r="269">
      <c r="A269" s="12">
        <f>IF(AND(A268&lt;&gt;"",A268&lt;'Darlehensdaten'!$B$8*12),A268+1,"")</f>
        <v/>
      </c>
      <c r="B269" s="34">
        <f>IF(A269="","",EDATE(B268,1))</f>
        <v/>
      </c>
      <c r="C269" s="35">
        <f>IF(A269="","",I268)</f>
        <v/>
      </c>
      <c r="D269" s="35">
        <f>IF(C269="","",MIN('Darlehensdaten'!$E$4,C269+E269))</f>
        <v/>
      </c>
      <c r="E269" s="35">
        <f>IF(C269="","",C269*'Darlehensdaten'!$B$10/12)</f>
        <v/>
      </c>
      <c r="F269" s="35">
        <f>IF(C269="","",MAX(0,D269-E269))</f>
        <v/>
      </c>
      <c r="G269" s="35">
        <f>IF(C269="","",IF(MOD(A269,12)=0,MIN(MAX(0,C269-F269),'Darlehensdaten'!$B$6*'Darlehensdaten'!$B$12),0))</f>
        <v/>
      </c>
      <c r="H269" s="35">
        <f>IF(C269="","",F269+G269)</f>
        <v/>
      </c>
      <c r="I269" s="35">
        <f>IF(C269="","",MAX(0,C269-H269))</f>
        <v/>
      </c>
      <c r="J269" s="15">
        <f>IF(C269="","",IFERROR(E269/D269,0))</f>
        <v/>
      </c>
      <c r="K269" s="15">
        <f>IF(C269="","",IFERROR(F269/D269,0))</f>
        <v/>
      </c>
      <c r="L269" s="12">
        <f>IF(A269="","",IF(I269&lt;=0,"Vollständig getilgt",IF(I269&lt;'Darlehensdaten'!$B$6*0.5,"Restschuld unter 50 %","Aktiv")))</f>
        <v/>
      </c>
    </row>
    <row r="270">
      <c r="A270" s="16">
        <f>IF(AND(A269&lt;&gt;"",A269&lt;'Darlehensdaten'!$B$8*12),A269+1,"")</f>
        <v/>
      </c>
      <c r="B270" s="36">
        <f>IF(A270="","",EDATE(B269,1))</f>
        <v/>
      </c>
      <c r="C270" s="37">
        <f>IF(A270="","",I269)</f>
        <v/>
      </c>
      <c r="D270" s="37">
        <f>IF(C270="","",MIN('Darlehensdaten'!$E$4,C270+E270))</f>
        <v/>
      </c>
      <c r="E270" s="37">
        <f>IF(C270="","",C270*'Darlehensdaten'!$B$10/12)</f>
        <v/>
      </c>
      <c r="F270" s="37">
        <f>IF(C270="","",MAX(0,D270-E270))</f>
        <v/>
      </c>
      <c r="G270" s="37">
        <f>IF(C270="","",IF(MOD(A270,12)=0,MIN(MAX(0,C270-F270),'Darlehensdaten'!$B$6*'Darlehensdaten'!$B$12),0))</f>
        <v/>
      </c>
      <c r="H270" s="37">
        <f>IF(C270="","",F270+G270)</f>
        <v/>
      </c>
      <c r="I270" s="37">
        <f>IF(C270="","",MAX(0,C270-H270))</f>
        <v/>
      </c>
      <c r="J270" s="19">
        <f>IF(C270="","",IFERROR(E270/D270,0))</f>
        <v/>
      </c>
      <c r="K270" s="19">
        <f>IF(C270="","",IFERROR(F270/D270,0))</f>
        <v/>
      </c>
      <c r="L270" s="16">
        <f>IF(A270="","",IF(I270&lt;=0,"Vollständig getilgt",IF(I270&lt;'Darlehensdaten'!$B$6*0.5,"Restschuld unter 50 %","Aktiv")))</f>
        <v/>
      </c>
    </row>
    <row r="271">
      <c r="A271" s="12">
        <f>IF(AND(A270&lt;&gt;"",A270&lt;'Darlehensdaten'!$B$8*12),A270+1,"")</f>
        <v/>
      </c>
      <c r="B271" s="34">
        <f>IF(A271="","",EDATE(B270,1))</f>
        <v/>
      </c>
      <c r="C271" s="35">
        <f>IF(A271="","",I270)</f>
        <v/>
      </c>
      <c r="D271" s="35">
        <f>IF(C271="","",MIN('Darlehensdaten'!$E$4,C271+E271))</f>
        <v/>
      </c>
      <c r="E271" s="35">
        <f>IF(C271="","",C271*'Darlehensdaten'!$B$10/12)</f>
        <v/>
      </c>
      <c r="F271" s="35">
        <f>IF(C271="","",MAX(0,D271-E271))</f>
        <v/>
      </c>
      <c r="G271" s="35">
        <f>IF(C271="","",IF(MOD(A271,12)=0,MIN(MAX(0,C271-F271),'Darlehensdaten'!$B$6*'Darlehensdaten'!$B$12),0))</f>
        <v/>
      </c>
      <c r="H271" s="35">
        <f>IF(C271="","",F271+G271)</f>
        <v/>
      </c>
      <c r="I271" s="35">
        <f>IF(C271="","",MAX(0,C271-H271))</f>
        <v/>
      </c>
      <c r="J271" s="15">
        <f>IF(C271="","",IFERROR(E271/D271,0))</f>
        <v/>
      </c>
      <c r="K271" s="15">
        <f>IF(C271="","",IFERROR(F271/D271,0))</f>
        <v/>
      </c>
      <c r="L271" s="12">
        <f>IF(A271="","",IF(I271&lt;=0,"Vollständig getilgt",IF(I271&lt;'Darlehensdaten'!$B$6*0.5,"Restschuld unter 50 %","Aktiv")))</f>
        <v/>
      </c>
    </row>
    <row r="272">
      <c r="A272" s="16">
        <f>IF(AND(A271&lt;&gt;"",A271&lt;'Darlehensdaten'!$B$8*12),A271+1,"")</f>
        <v/>
      </c>
      <c r="B272" s="36">
        <f>IF(A272="","",EDATE(B271,1))</f>
        <v/>
      </c>
      <c r="C272" s="37">
        <f>IF(A272="","",I271)</f>
        <v/>
      </c>
      <c r="D272" s="37">
        <f>IF(C272="","",MIN('Darlehensdaten'!$E$4,C272+E272))</f>
        <v/>
      </c>
      <c r="E272" s="37">
        <f>IF(C272="","",C272*'Darlehensdaten'!$B$10/12)</f>
        <v/>
      </c>
      <c r="F272" s="37">
        <f>IF(C272="","",MAX(0,D272-E272))</f>
        <v/>
      </c>
      <c r="G272" s="37">
        <f>IF(C272="","",IF(MOD(A272,12)=0,MIN(MAX(0,C272-F272),'Darlehensdaten'!$B$6*'Darlehensdaten'!$B$12),0))</f>
        <v/>
      </c>
      <c r="H272" s="37">
        <f>IF(C272="","",F272+G272)</f>
        <v/>
      </c>
      <c r="I272" s="37">
        <f>IF(C272="","",MAX(0,C272-H272))</f>
        <v/>
      </c>
      <c r="J272" s="19">
        <f>IF(C272="","",IFERROR(E272/D272,0))</f>
        <v/>
      </c>
      <c r="K272" s="19">
        <f>IF(C272="","",IFERROR(F272/D272,0))</f>
        <v/>
      </c>
      <c r="L272" s="16">
        <f>IF(A272="","",IF(I272&lt;=0,"Vollständig getilgt",IF(I272&lt;'Darlehensdaten'!$B$6*0.5,"Restschuld unter 50 %","Aktiv")))</f>
        <v/>
      </c>
    </row>
    <row r="273">
      <c r="A273" s="12">
        <f>IF(AND(A272&lt;&gt;"",A272&lt;'Darlehensdaten'!$B$8*12),A272+1,"")</f>
        <v/>
      </c>
      <c r="B273" s="34">
        <f>IF(A273="","",EDATE(B272,1))</f>
        <v/>
      </c>
      <c r="C273" s="35">
        <f>IF(A273="","",I272)</f>
        <v/>
      </c>
      <c r="D273" s="35">
        <f>IF(C273="","",MIN('Darlehensdaten'!$E$4,C273+E273))</f>
        <v/>
      </c>
      <c r="E273" s="35">
        <f>IF(C273="","",C273*'Darlehensdaten'!$B$10/12)</f>
        <v/>
      </c>
      <c r="F273" s="35">
        <f>IF(C273="","",MAX(0,D273-E273))</f>
        <v/>
      </c>
      <c r="G273" s="35">
        <f>IF(C273="","",IF(MOD(A273,12)=0,MIN(MAX(0,C273-F273),'Darlehensdaten'!$B$6*'Darlehensdaten'!$B$12),0))</f>
        <v/>
      </c>
      <c r="H273" s="35">
        <f>IF(C273="","",F273+G273)</f>
        <v/>
      </c>
      <c r="I273" s="35">
        <f>IF(C273="","",MAX(0,C273-H273))</f>
        <v/>
      </c>
      <c r="J273" s="15">
        <f>IF(C273="","",IFERROR(E273/D273,0))</f>
        <v/>
      </c>
      <c r="K273" s="15">
        <f>IF(C273="","",IFERROR(F273/D273,0))</f>
        <v/>
      </c>
      <c r="L273" s="12">
        <f>IF(A273="","",IF(I273&lt;=0,"Vollständig getilgt",IF(I273&lt;'Darlehensdaten'!$B$6*0.5,"Restschuld unter 50 %","Aktiv")))</f>
        <v/>
      </c>
    </row>
    <row r="274">
      <c r="A274" s="16">
        <f>IF(AND(A273&lt;&gt;"",A273&lt;'Darlehensdaten'!$B$8*12),A273+1,"")</f>
        <v/>
      </c>
      <c r="B274" s="36">
        <f>IF(A274="","",EDATE(B273,1))</f>
        <v/>
      </c>
      <c r="C274" s="37">
        <f>IF(A274="","",I273)</f>
        <v/>
      </c>
      <c r="D274" s="37">
        <f>IF(C274="","",MIN('Darlehensdaten'!$E$4,C274+E274))</f>
        <v/>
      </c>
      <c r="E274" s="37">
        <f>IF(C274="","",C274*'Darlehensdaten'!$B$10/12)</f>
        <v/>
      </c>
      <c r="F274" s="37">
        <f>IF(C274="","",MAX(0,D274-E274))</f>
        <v/>
      </c>
      <c r="G274" s="37">
        <f>IF(C274="","",IF(MOD(A274,12)=0,MIN(MAX(0,C274-F274),'Darlehensdaten'!$B$6*'Darlehensdaten'!$B$12),0))</f>
        <v/>
      </c>
      <c r="H274" s="37">
        <f>IF(C274="","",F274+G274)</f>
        <v/>
      </c>
      <c r="I274" s="37">
        <f>IF(C274="","",MAX(0,C274-H274))</f>
        <v/>
      </c>
      <c r="J274" s="19">
        <f>IF(C274="","",IFERROR(E274/D274,0))</f>
        <v/>
      </c>
      <c r="K274" s="19">
        <f>IF(C274="","",IFERROR(F274/D274,0))</f>
        <v/>
      </c>
      <c r="L274" s="16">
        <f>IF(A274="","",IF(I274&lt;=0,"Vollständig getilgt",IF(I274&lt;'Darlehensdaten'!$B$6*0.5,"Restschuld unter 50 %","Aktiv")))</f>
        <v/>
      </c>
    </row>
    <row r="275">
      <c r="A275" s="12">
        <f>IF(AND(A274&lt;&gt;"",A274&lt;'Darlehensdaten'!$B$8*12),A274+1,"")</f>
        <v/>
      </c>
      <c r="B275" s="34">
        <f>IF(A275="","",EDATE(B274,1))</f>
        <v/>
      </c>
      <c r="C275" s="35">
        <f>IF(A275="","",I274)</f>
        <v/>
      </c>
      <c r="D275" s="35">
        <f>IF(C275="","",MIN('Darlehensdaten'!$E$4,C275+E275))</f>
        <v/>
      </c>
      <c r="E275" s="35">
        <f>IF(C275="","",C275*'Darlehensdaten'!$B$10/12)</f>
        <v/>
      </c>
      <c r="F275" s="35">
        <f>IF(C275="","",MAX(0,D275-E275))</f>
        <v/>
      </c>
      <c r="G275" s="35">
        <f>IF(C275="","",IF(MOD(A275,12)=0,MIN(MAX(0,C275-F275),'Darlehensdaten'!$B$6*'Darlehensdaten'!$B$12),0))</f>
        <v/>
      </c>
      <c r="H275" s="35">
        <f>IF(C275="","",F275+G275)</f>
        <v/>
      </c>
      <c r="I275" s="35">
        <f>IF(C275="","",MAX(0,C275-H275))</f>
        <v/>
      </c>
      <c r="J275" s="15">
        <f>IF(C275="","",IFERROR(E275/D275,0))</f>
        <v/>
      </c>
      <c r="K275" s="15">
        <f>IF(C275="","",IFERROR(F275/D275,0))</f>
        <v/>
      </c>
      <c r="L275" s="12">
        <f>IF(A275="","",IF(I275&lt;=0,"Vollständig getilgt",IF(I275&lt;'Darlehensdaten'!$B$6*0.5,"Restschuld unter 50 %","Aktiv")))</f>
        <v/>
      </c>
    </row>
    <row r="276">
      <c r="A276" s="16">
        <f>IF(AND(A275&lt;&gt;"",A275&lt;'Darlehensdaten'!$B$8*12),A275+1,"")</f>
        <v/>
      </c>
      <c r="B276" s="36">
        <f>IF(A276="","",EDATE(B275,1))</f>
        <v/>
      </c>
      <c r="C276" s="37">
        <f>IF(A276="","",I275)</f>
        <v/>
      </c>
      <c r="D276" s="37">
        <f>IF(C276="","",MIN('Darlehensdaten'!$E$4,C276+E276))</f>
        <v/>
      </c>
      <c r="E276" s="37">
        <f>IF(C276="","",C276*'Darlehensdaten'!$B$10/12)</f>
        <v/>
      </c>
      <c r="F276" s="37">
        <f>IF(C276="","",MAX(0,D276-E276))</f>
        <v/>
      </c>
      <c r="G276" s="37">
        <f>IF(C276="","",IF(MOD(A276,12)=0,MIN(MAX(0,C276-F276),'Darlehensdaten'!$B$6*'Darlehensdaten'!$B$12),0))</f>
        <v/>
      </c>
      <c r="H276" s="37">
        <f>IF(C276="","",F276+G276)</f>
        <v/>
      </c>
      <c r="I276" s="37">
        <f>IF(C276="","",MAX(0,C276-H276))</f>
        <v/>
      </c>
      <c r="J276" s="19">
        <f>IF(C276="","",IFERROR(E276/D276,0))</f>
        <v/>
      </c>
      <c r="K276" s="19">
        <f>IF(C276="","",IFERROR(F276/D276,0))</f>
        <v/>
      </c>
      <c r="L276" s="16">
        <f>IF(A276="","",IF(I276&lt;=0,"Vollständig getilgt",IF(I276&lt;'Darlehensdaten'!$B$6*0.5,"Restschuld unter 50 %","Aktiv")))</f>
        <v/>
      </c>
    </row>
    <row r="277">
      <c r="A277" s="12">
        <f>IF(AND(A276&lt;&gt;"",A276&lt;'Darlehensdaten'!$B$8*12),A276+1,"")</f>
        <v/>
      </c>
      <c r="B277" s="34">
        <f>IF(A277="","",EDATE(B276,1))</f>
        <v/>
      </c>
      <c r="C277" s="35">
        <f>IF(A277="","",I276)</f>
        <v/>
      </c>
      <c r="D277" s="35">
        <f>IF(C277="","",MIN('Darlehensdaten'!$E$4,C277+E277))</f>
        <v/>
      </c>
      <c r="E277" s="35">
        <f>IF(C277="","",C277*'Darlehensdaten'!$B$10/12)</f>
        <v/>
      </c>
      <c r="F277" s="35">
        <f>IF(C277="","",MAX(0,D277-E277))</f>
        <v/>
      </c>
      <c r="G277" s="35">
        <f>IF(C277="","",IF(MOD(A277,12)=0,MIN(MAX(0,C277-F277),'Darlehensdaten'!$B$6*'Darlehensdaten'!$B$12),0))</f>
        <v/>
      </c>
      <c r="H277" s="35">
        <f>IF(C277="","",F277+G277)</f>
        <v/>
      </c>
      <c r="I277" s="35">
        <f>IF(C277="","",MAX(0,C277-H277))</f>
        <v/>
      </c>
      <c r="J277" s="15">
        <f>IF(C277="","",IFERROR(E277/D277,0))</f>
        <v/>
      </c>
      <c r="K277" s="15">
        <f>IF(C277="","",IFERROR(F277/D277,0))</f>
        <v/>
      </c>
      <c r="L277" s="12">
        <f>IF(A277="","",IF(I277&lt;=0,"Vollständig getilgt",IF(I277&lt;'Darlehensdaten'!$B$6*0.5,"Restschuld unter 50 %","Aktiv")))</f>
        <v/>
      </c>
    </row>
    <row r="278">
      <c r="A278" s="16">
        <f>IF(AND(A277&lt;&gt;"",A277&lt;'Darlehensdaten'!$B$8*12),A277+1,"")</f>
        <v/>
      </c>
      <c r="B278" s="36">
        <f>IF(A278="","",EDATE(B277,1))</f>
        <v/>
      </c>
      <c r="C278" s="37">
        <f>IF(A278="","",I277)</f>
        <v/>
      </c>
      <c r="D278" s="37">
        <f>IF(C278="","",MIN('Darlehensdaten'!$E$4,C278+E278))</f>
        <v/>
      </c>
      <c r="E278" s="37">
        <f>IF(C278="","",C278*'Darlehensdaten'!$B$10/12)</f>
        <v/>
      </c>
      <c r="F278" s="37">
        <f>IF(C278="","",MAX(0,D278-E278))</f>
        <v/>
      </c>
      <c r="G278" s="37">
        <f>IF(C278="","",IF(MOD(A278,12)=0,MIN(MAX(0,C278-F278),'Darlehensdaten'!$B$6*'Darlehensdaten'!$B$12),0))</f>
        <v/>
      </c>
      <c r="H278" s="37">
        <f>IF(C278="","",F278+G278)</f>
        <v/>
      </c>
      <c r="I278" s="37">
        <f>IF(C278="","",MAX(0,C278-H278))</f>
        <v/>
      </c>
      <c r="J278" s="19">
        <f>IF(C278="","",IFERROR(E278/D278,0))</f>
        <v/>
      </c>
      <c r="K278" s="19">
        <f>IF(C278="","",IFERROR(F278/D278,0))</f>
        <v/>
      </c>
      <c r="L278" s="16">
        <f>IF(A278="","",IF(I278&lt;=0,"Vollständig getilgt",IF(I278&lt;'Darlehensdaten'!$B$6*0.5,"Restschuld unter 50 %","Aktiv")))</f>
        <v/>
      </c>
    </row>
    <row r="279">
      <c r="A279" s="12">
        <f>IF(AND(A278&lt;&gt;"",A278&lt;'Darlehensdaten'!$B$8*12),A278+1,"")</f>
        <v/>
      </c>
      <c r="B279" s="34">
        <f>IF(A279="","",EDATE(B278,1))</f>
        <v/>
      </c>
      <c r="C279" s="35">
        <f>IF(A279="","",I278)</f>
        <v/>
      </c>
      <c r="D279" s="35">
        <f>IF(C279="","",MIN('Darlehensdaten'!$E$4,C279+E279))</f>
        <v/>
      </c>
      <c r="E279" s="35">
        <f>IF(C279="","",C279*'Darlehensdaten'!$B$10/12)</f>
        <v/>
      </c>
      <c r="F279" s="35">
        <f>IF(C279="","",MAX(0,D279-E279))</f>
        <v/>
      </c>
      <c r="G279" s="35">
        <f>IF(C279="","",IF(MOD(A279,12)=0,MIN(MAX(0,C279-F279),'Darlehensdaten'!$B$6*'Darlehensdaten'!$B$12),0))</f>
        <v/>
      </c>
      <c r="H279" s="35">
        <f>IF(C279="","",F279+G279)</f>
        <v/>
      </c>
      <c r="I279" s="35">
        <f>IF(C279="","",MAX(0,C279-H279))</f>
        <v/>
      </c>
      <c r="J279" s="15">
        <f>IF(C279="","",IFERROR(E279/D279,0))</f>
        <v/>
      </c>
      <c r="K279" s="15">
        <f>IF(C279="","",IFERROR(F279/D279,0))</f>
        <v/>
      </c>
      <c r="L279" s="12">
        <f>IF(A279="","",IF(I279&lt;=0,"Vollständig getilgt",IF(I279&lt;'Darlehensdaten'!$B$6*0.5,"Restschuld unter 50 %","Aktiv")))</f>
        <v/>
      </c>
    </row>
    <row r="280">
      <c r="A280" s="16">
        <f>IF(AND(A279&lt;&gt;"",A279&lt;'Darlehensdaten'!$B$8*12),A279+1,"")</f>
        <v/>
      </c>
      <c r="B280" s="36">
        <f>IF(A280="","",EDATE(B279,1))</f>
        <v/>
      </c>
      <c r="C280" s="37">
        <f>IF(A280="","",I279)</f>
        <v/>
      </c>
      <c r="D280" s="37">
        <f>IF(C280="","",MIN('Darlehensdaten'!$E$4,C280+E280))</f>
        <v/>
      </c>
      <c r="E280" s="37">
        <f>IF(C280="","",C280*'Darlehensdaten'!$B$10/12)</f>
        <v/>
      </c>
      <c r="F280" s="37">
        <f>IF(C280="","",MAX(0,D280-E280))</f>
        <v/>
      </c>
      <c r="G280" s="37">
        <f>IF(C280="","",IF(MOD(A280,12)=0,MIN(MAX(0,C280-F280),'Darlehensdaten'!$B$6*'Darlehensdaten'!$B$12),0))</f>
        <v/>
      </c>
      <c r="H280" s="37">
        <f>IF(C280="","",F280+G280)</f>
        <v/>
      </c>
      <c r="I280" s="37">
        <f>IF(C280="","",MAX(0,C280-H280))</f>
        <v/>
      </c>
      <c r="J280" s="19">
        <f>IF(C280="","",IFERROR(E280/D280,0))</f>
        <v/>
      </c>
      <c r="K280" s="19">
        <f>IF(C280="","",IFERROR(F280/D280,0))</f>
        <v/>
      </c>
      <c r="L280" s="16">
        <f>IF(A280="","",IF(I280&lt;=0,"Vollständig getilgt",IF(I280&lt;'Darlehensdaten'!$B$6*0.5,"Restschuld unter 50 %","Aktiv")))</f>
        <v/>
      </c>
    </row>
    <row r="281">
      <c r="A281" s="12">
        <f>IF(AND(A280&lt;&gt;"",A280&lt;'Darlehensdaten'!$B$8*12),A280+1,"")</f>
        <v/>
      </c>
      <c r="B281" s="34">
        <f>IF(A281="","",EDATE(B280,1))</f>
        <v/>
      </c>
      <c r="C281" s="35">
        <f>IF(A281="","",I280)</f>
        <v/>
      </c>
      <c r="D281" s="35">
        <f>IF(C281="","",MIN('Darlehensdaten'!$E$4,C281+E281))</f>
        <v/>
      </c>
      <c r="E281" s="35">
        <f>IF(C281="","",C281*'Darlehensdaten'!$B$10/12)</f>
        <v/>
      </c>
      <c r="F281" s="35">
        <f>IF(C281="","",MAX(0,D281-E281))</f>
        <v/>
      </c>
      <c r="G281" s="35">
        <f>IF(C281="","",IF(MOD(A281,12)=0,MIN(MAX(0,C281-F281),'Darlehensdaten'!$B$6*'Darlehensdaten'!$B$12),0))</f>
        <v/>
      </c>
      <c r="H281" s="35">
        <f>IF(C281="","",F281+G281)</f>
        <v/>
      </c>
      <c r="I281" s="35">
        <f>IF(C281="","",MAX(0,C281-H281))</f>
        <v/>
      </c>
      <c r="J281" s="15">
        <f>IF(C281="","",IFERROR(E281/D281,0))</f>
        <v/>
      </c>
      <c r="K281" s="15">
        <f>IF(C281="","",IFERROR(F281/D281,0))</f>
        <v/>
      </c>
      <c r="L281" s="12">
        <f>IF(A281="","",IF(I281&lt;=0,"Vollständig getilgt",IF(I281&lt;'Darlehensdaten'!$B$6*0.5,"Restschuld unter 50 %","Aktiv")))</f>
        <v/>
      </c>
    </row>
    <row r="282">
      <c r="A282" s="16">
        <f>IF(AND(A281&lt;&gt;"",A281&lt;'Darlehensdaten'!$B$8*12),A281+1,"")</f>
        <v/>
      </c>
      <c r="B282" s="36">
        <f>IF(A282="","",EDATE(B281,1))</f>
        <v/>
      </c>
      <c r="C282" s="37">
        <f>IF(A282="","",I281)</f>
        <v/>
      </c>
      <c r="D282" s="37">
        <f>IF(C282="","",MIN('Darlehensdaten'!$E$4,C282+E282))</f>
        <v/>
      </c>
      <c r="E282" s="37">
        <f>IF(C282="","",C282*'Darlehensdaten'!$B$10/12)</f>
        <v/>
      </c>
      <c r="F282" s="37">
        <f>IF(C282="","",MAX(0,D282-E282))</f>
        <v/>
      </c>
      <c r="G282" s="37">
        <f>IF(C282="","",IF(MOD(A282,12)=0,MIN(MAX(0,C282-F282),'Darlehensdaten'!$B$6*'Darlehensdaten'!$B$12),0))</f>
        <v/>
      </c>
      <c r="H282" s="37">
        <f>IF(C282="","",F282+G282)</f>
        <v/>
      </c>
      <c r="I282" s="37">
        <f>IF(C282="","",MAX(0,C282-H282))</f>
        <v/>
      </c>
      <c r="J282" s="19">
        <f>IF(C282="","",IFERROR(E282/D282,0))</f>
        <v/>
      </c>
      <c r="K282" s="19">
        <f>IF(C282="","",IFERROR(F282/D282,0))</f>
        <v/>
      </c>
      <c r="L282" s="16">
        <f>IF(A282="","",IF(I282&lt;=0,"Vollständig getilgt",IF(I282&lt;'Darlehensdaten'!$B$6*0.5,"Restschuld unter 50 %","Aktiv")))</f>
        <v/>
      </c>
    </row>
    <row r="283">
      <c r="A283" s="12">
        <f>IF(AND(A282&lt;&gt;"",A282&lt;'Darlehensdaten'!$B$8*12),A282+1,"")</f>
        <v/>
      </c>
      <c r="B283" s="34">
        <f>IF(A283="","",EDATE(B282,1))</f>
        <v/>
      </c>
      <c r="C283" s="35">
        <f>IF(A283="","",I282)</f>
        <v/>
      </c>
      <c r="D283" s="35">
        <f>IF(C283="","",MIN('Darlehensdaten'!$E$4,C283+E283))</f>
        <v/>
      </c>
      <c r="E283" s="35">
        <f>IF(C283="","",C283*'Darlehensdaten'!$B$10/12)</f>
        <v/>
      </c>
      <c r="F283" s="35">
        <f>IF(C283="","",MAX(0,D283-E283))</f>
        <v/>
      </c>
      <c r="G283" s="35">
        <f>IF(C283="","",IF(MOD(A283,12)=0,MIN(MAX(0,C283-F283),'Darlehensdaten'!$B$6*'Darlehensdaten'!$B$12),0))</f>
        <v/>
      </c>
      <c r="H283" s="35">
        <f>IF(C283="","",F283+G283)</f>
        <v/>
      </c>
      <c r="I283" s="35">
        <f>IF(C283="","",MAX(0,C283-H283))</f>
        <v/>
      </c>
      <c r="J283" s="15">
        <f>IF(C283="","",IFERROR(E283/D283,0))</f>
        <v/>
      </c>
      <c r="K283" s="15">
        <f>IF(C283="","",IFERROR(F283/D283,0))</f>
        <v/>
      </c>
      <c r="L283" s="12">
        <f>IF(A283="","",IF(I283&lt;=0,"Vollständig getilgt",IF(I283&lt;'Darlehensdaten'!$B$6*0.5,"Restschuld unter 50 %","Aktiv")))</f>
        <v/>
      </c>
    </row>
    <row r="284">
      <c r="A284" s="16">
        <f>IF(AND(A283&lt;&gt;"",A283&lt;'Darlehensdaten'!$B$8*12),A283+1,"")</f>
        <v/>
      </c>
      <c r="B284" s="36">
        <f>IF(A284="","",EDATE(B283,1))</f>
        <v/>
      </c>
      <c r="C284" s="37">
        <f>IF(A284="","",I283)</f>
        <v/>
      </c>
      <c r="D284" s="37">
        <f>IF(C284="","",MIN('Darlehensdaten'!$E$4,C284+E284))</f>
        <v/>
      </c>
      <c r="E284" s="37">
        <f>IF(C284="","",C284*'Darlehensdaten'!$B$10/12)</f>
        <v/>
      </c>
      <c r="F284" s="37">
        <f>IF(C284="","",MAX(0,D284-E284))</f>
        <v/>
      </c>
      <c r="G284" s="37">
        <f>IF(C284="","",IF(MOD(A284,12)=0,MIN(MAX(0,C284-F284),'Darlehensdaten'!$B$6*'Darlehensdaten'!$B$12),0))</f>
        <v/>
      </c>
      <c r="H284" s="37">
        <f>IF(C284="","",F284+G284)</f>
        <v/>
      </c>
      <c r="I284" s="37">
        <f>IF(C284="","",MAX(0,C284-H284))</f>
        <v/>
      </c>
      <c r="J284" s="19">
        <f>IF(C284="","",IFERROR(E284/D284,0))</f>
        <v/>
      </c>
      <c r="K284" s="19">
        <f>IF(C284="","",IFERROR(F284/D284,0))</f>
        <v/>
      </c>
      <c r="L284" s="16">
        <f>IF(A284="","",IF(I284&lt;=0,"Vollständig getilgt",IF(I284&lt;'Darlehensdaten'!$B$6*0.5,"Restschuld unter 50 %","Aktiv")))</f>
        <v/>
      </c>
    </row>
    <row r="285">
      <c r="A285" s="12">
        <f>IF(AND(A284&lt;&gt;"",A284&lt;'Darlehensdaten'!$B$8*12),A284+1,"")</f>
        <v/>
      </c>
      <c r="B285" s="34">
        <f>IF(A285="","",EDATE(B284,1))</f>
        <v/>
      </c>
      <c r="C285" s="35">
        <f>IF(A285="","",I284)</f>
        <v/>
      </c>
      <c r="D285" s="35">
        <f>IF(C285="","",MIN('Darlehensdaten'!$E$4,C285+E285))</f>
        <v/>
      </c>
      <c r="E285" s="35">
        <f>IF(C285="","",C285*'Darlehensdaten'!$B$10/12)</f>
        <v/>
      </c>
      <c r="F285" s="35">
        <f>IF(C285="","",MAX(0,D285-E285))</f>
        <v/>
      </c>
      <c r="G285" s="35">
        <f>IF(C285="","",IF(MOD(A285,12)=0,MIN(MAX(0,C285-F285),'Darlehensdaten'!$B$6*'Darlehensdaten'!$B$12),0))</f>
        <v/>
      </c>
      <c r="H285" s="35">
        <f>IF(C285="","",F285+G285)</f>
        <v/>
      </c>
      <c r="I285" s="35">
        <f>IF(C285="","",MAX(0,C285-H285))</f>
        <v/>
      </c>
      <c r="J285" s="15">
        <f>IF(C285="","",IFERROR(E285/D285,0))</f>
        <v/>
      </c>
      <c r="K285" s="15">
        <f>IF(C285="","",IFERROR(F285/D285,0))</f>
        <v/>
      </c>
      <c r="L285" s="12">
        <f>IF(A285="","",IF(I285&lt;=0,"Vollständig getilgt",IF(I285&lt;'Darlehensdaten'!$B$6*0.5,"Restschuld unter 50 %","Aktiv")))</f>
        <v/>
      </c>
    </row>
    <row r="286">
      <c r="A286" s="16">
        <f>IF(AND(A285&lt;&gt;"",A285&lt;'Darlehensdaten'!$B$8*12),A285+1,"")</f>
        <v/>
      </c>
      <c r="B286" s="36">
        <f>IF(A286="","",EDATE(B285,1))</f>
        <v/>
      </c>
      <c r="C286" s="37">
        <f>IF(A286="","",I285)</f>
        <v/>
      </c>
      <c r="D286" s="37">
        <f>IF(C286="","",MIN('Darlehensdaten'!$E$4,C286+E286))</f>
        <v/>
      </c>
      <c r="E286" s="37">
        <f>IF(C286="","",C286*'Darlehensdaten'!$B$10/12)</f>
        <v/>
      </c>
      <c r="F286" s="37">
        <f>IF(C286="","",MAX(0,D286-E286))</f>
        <v/>
      </c>
      <c r="G286" s="37">
        <f>IF(C286="","",IF(MOD(A286,12)=0,MIN(MAX(0,C286-F286),'Darlehensdaten'!$B$6*'Darlehensdaten'!$B$12),0))</f>
        <v/>
      </c>
      <c r="H286" s="37">
        <f>IF(C286="","",F286+G286)</f>
        <v/>
      </c>
      <c r="I286" s="37">
        <f>IF(C286="","",MAX(0,C286-H286))</f>
        <v/>
      </c>
      <c r="J286" s="19">
        <f>IF(C286="","",IFERROR(E286/D286,0))</f>
        <v/>
      </c>
      <c r="K286" s="19">
        <f>IF(C286="","",IFERROR(F286/D286,0))</f>
        <v/>
      </c>
      <c r="L286" s="16">
        <f>IF(A286="","",IF(I286&lt;=0,"Vollständig getilgt",IF(I286&lt;'Darlehensdaten'!$B$6*0.5,"Restschuld unter 50 %","Aktiv")))</f>
        <v/>
      </c>
    </row>
    <row r="287">
      <c r="A287" s="12">
        <f>IF(AND(A286&lt;&gt;"",A286&lt;'Darlehensdaten'!$B$8*12),A286+1,"")</f>
        <v/>
      </c>
      <c r="B287" s="34">
        <f>IF(A287="","",EDATE(B286,1))</f>
        <v/>
      </c>
      <c r="C287" s="35">
        <f>IF(A287="","",I286)</f>
        <v/>
      </c>
      <c r="D287" s="35">
        <f>IF(C287="","",MIN('Darlehensdaten'!$E$4,C287+E287))</f>
        <v/>
      </c>
      <c r="E287" s="35">
        <f>IF(C287="","",C287*'Darlehensdaten'!$B$10/12)</f>
        <v/>
      </c>
      <c r="F287" s="35">
        <f>IF(C287="","",MAX(0,D287-E287))</f>
        <v/>
      </c>
      <c r="G287" s="35">
        <f>IF(C287="","",IF(MOD(A287,12)=0,MIN(MAX(0,C287-F287),'Darlehensdaten'!$B$6*'Darlehensdaten'!$B$12),0))</f>
        <v/>
      </c>
      <c r="H287" s="35">
        <f>IF(C287="","",F287+G287)</f>
        <v/>
      </c>
      <c r="I287" s="35">
        <f>IF(C287="","",MAX(0,C287-H287))</f>
        <v/>
      </c>
      <c r="J287" s="15">
        <f>IF(C287="","",IFERROR(E287/D287,0))</f>
        <v/>
      </c>
      <c r="K287" s="15">
        <f>IF(C287="","",IFERROR(F287/D287,0))</f>
        <v/>
      </c>
      <c r="L287" s="12">
        <f>IF(A287="","",IF(I287&lt;=0,"Vollständig getilgt",IF(I287&lt;'Darlehensdaten'!$B$6*0.5,"Restschuld unter 50 %","Aktiv")))</f>
        <v/>
      </c>
    </row>
    <row r="288">
      <c r="A288" s="16">
        <f>IF(AND(A287&lt;&gt;"",A287&lt;'Darlehensdaten'!$B$8*12),A287+1,"")</f>
        <v/>
      </c>
      <c r="B288" s="36">
        <f>IF(A288="","",EDATE(B287,1))</f>
        <v/>
      </c>
      <c r="C288" s="37">
        <f>IF(A288="","",I287)</f>
        <v/>
      </c>
      <c r="D288" s="37">
        <f>IF(C288="","",MIN('Darlehensdaten'!$E$4,C288+E288))</f>
        <v/>
      </c>
      <c r="E288" s="37">
        <f>IF(C288="","",C288*'Darlehensdaten'!$B$10/12)</f>
        <v/>
      </c>
      <c r="F288" s="37">
        <f>IF(C288="","",MAX(0,D288-E288))</f>
        <v/>
      </c>
      <c r="G288" s="37">
        <f>IF(C288="","",IF(MOD(A288,12)=0,MIN(MAX(0,C288-F288),'Darlehensdaten'!$B$6*'Darlehensdaten'!$B$12),0))</f>
        <v/>
      </c>
      <c r="H288" s="37">
        <f>IF(C288="","",F288+G288)</f>
        <v/>
      </c>
      <c r="I288" s="37">
        <f>IF(C288="","",MAX(0,C288-H288))</f>
        <v/>
      </c>
      <c r="J288" s="19">
        <f>IF(C288="","",IFERROR(E288/D288,0))</f>
        <v/>
      </c>
      <c r="K288" s="19">
        <f>IF(C288="","",IFERROR(F288/D288,0))</f>
        <v/>
      </c>
      <c r="L288" s="16">
        <f>IF(A288="","",IF(I288&lt;=0,"Vollständig getilgt",IF(I288&lt;'Darlehensdaten'!$B$6*0.5,"Restschuld unter 50 %","Aktiv")))</f>
        <v/>
      </c>
    </row>
    <row r="289">
      <c r="A289" s="12">
        <f>IF(AND(A288&lt;&gt;"",A288&lt;'Darlehensdaten'!$B$8*12),A288+1,"")</f>
        <v/>
      </c>
      <c r="B289" s="34">
        <f>IF(A289="","",EDATE(B288,1))</f>
        <v/>
      </c>
      <c r="C289" s="35">
        <f>IF(A289="","",I288)</f>
        <v/>
      </c>
      <c r="D289" s="35">
        <f>IF(C289="","",MIN('Darlehensdaten'!$E$4,C289+E289))</f>
        <v/>
      </c>
      <c r="E289" s="35">
        <f>IF(C289="","",C289*'Darlehensdaten'!$B$10/12)</f>
        <v/>
      </c>
      <c r="F289" s="35">
        <f>IF(C289="","",MAX(0,D289-E289))</f>
        <v/>
      </c>
      <c r="G289" s="35">
        <f>IF(C289="","",IF(MOD(A289,12)=0,MIN(MAX(0,C289-F289),'Darlehensdaten'!$B$6*'Darlehensdaten'!$B$12),0))</f>
        <v/>
      </c>
      <c r="H289" s="35">
        <f>IF(C289="","",F289+G289)</f>
        <v/>
      </c>
      <c r="I289" s="35">
        <f>IF(C289="","",MAX(0,C289-H289))</f>
        <v/>
      </c>
      <c r="J289" s="15">
        <f>IF(C289="","",IFERROR(E289/D289,0))</f>
        <v/>
      </c>
      <c r="K289" s="15">
        <f>IF(C289="","",IFERROR(F289/D289,0))</f>
        <v/>
      </c>
      <c r="L289" s="12">
        <f>IF(A289="","",IF(I289&lt;=0,"Vollständig getilgt",IF(I289&lt;'Darlehensdaten'!$B$6*0.5,"Restschuld unter 50 %","Aktiv")))</f>
        <v/>
      </c>
    </row>
    <row r="290">
      <c r="A290" s="16">
        <f>IF(AND(A289&lt;&gt;"",A289&lt;'Darlehensdaten'!$B$8*12),A289+1,"")</f>
        <v/>
      </c>
      <c r="B290" s="36">
        <f>IF(A290="","",EDATE(B289,1))</f>
        <v/>
      </c>
      <c r="C290" s="37">
        <f>IF(A290="","",I289)</f>
        <v/>
      </c>
      <c r="D290" s="37">
        <f>IF(C290="","",MIN('Darlehensdaten'!$E$4,C290+E290))</f>
        <v/>
      </c>
      <c r="E290" s="37">
        <f>IF(C290="","",C290*'Darlehensdaten'!$B$10/12)</f>
        <v/>
      </c>
      <c r="F290" s="37">
        <f>IF(C290="","",MAX(0,D290-E290))</f>
        <v/>
      </c>
      <c r="G290" s="37">
        <f>IF(C290="","",IF(MOD(A290,12)=0,MIN(MAX(0,C290-F290),'Darlehensdaten'!$B$6*'Darlehensdaten'!$B$12),0))</f>
        <v/>
      </c>
      <c r="H290" s="37">
        <f>IF(C290="","",F290+G290)</f>
        <v/>
      </c>
      <c r="I290" s="37">
        <f>IF(C290="","",MAX(0,C290-H290))</f>
        <v/>
      </c>
      <c r="J290" s="19">
        <f>IF(C290="","",IFERROR(E290/D290,0))</f>
        <v/>
      </c>
      <c r="K290" s="19">
        <f>IF(C290="","",IFERROR(F290/D290,0))</f>
        <v/>
      </c>
      <c r="L290" s="16">
        <f>IF(A290="","",IF(I290&lt;=0,"Vollständig getilgt",IF(I290&lt;'Darlehensdaten'!$B$6*0.5,"Restschuld unter 50 %","Aktiv")))</f>
        <v/>
      </c>
    </row>
    <row r="291">
      <c r="A291" s="12">
        <f>IF(AND(A290&lt;&gt;"",A290&lt;'Darlehensdaten'!$B$8*12),A290+1,"")</f>
        <v/>
      </c>
      <c r="B291" s="34">
        <f>IF(A291="","",EDATE(B290,1))</f>
        <v/>
      </c>
      <c r="C291" s="35">
        <f>IF(A291="","",I290)</f>
        <v/>
      </c>
      <c r="D291" s="35">
        <f>IF(C291="","",MIN('Darlehensdaten'!$E$4,C291+E291))</f>
        <v/>
      </c>
      <c r="E291" s="35">
        <f>IF(C291="","",C291*'Darlehensdaten'!$B$10/12)</f>
        <v/>
      </c>
      <c r="F291" s="35">
        <f>IF(C291="","",MAX(0,D291-E291))</f>
        <v/>
      </c>
      <c r="G291" s="35">
        <f>IF(C291="","",IF(MOD(A291,12)=0,MIN(MAX(0,C291-F291),'Darlehensdaten'!$B$6*'Darlehensdaten'!$B$12),0))</f>
        <v/>
      </c>
      <c r="H291" s="35">
        <f>IF(C291="","",F291+G291)</f>
        <v/>
      </c>
      <c r="I291" s="35">
        <f>IF(C291="","",MAX(0,C291-H291))</f>
        <v/>
      </c>
      <c r="J291" s="15">
        <f>IF(C291="","",IFERROR(E291/D291,0))</f>
        <v/>
      </c>
      <c r="K291" s="15">
        <f>IF(C291="","",IFERROR(F291/D291,0))</f>
        <v/>
      </c>
      <c r="L291" s="12">
        <f>IF(A291="","",IF(I291&lt;=0,"Vollständig getilgt",IF(I291&lt;'Darlehensdaten'!$B$6*0.5,"Restschuld unter 50 %","Aktiv")))</f>
        <v/>
      </c>
    </row>
    <row r="292">
      <c r="A292" s="16">
        <f>IF(AND(A291&lt;&gt;"",A291&lt;'Darlehensdaten'!$B$8*12),A291+1,"")</f>
        <v/>
      </c>
      <c r="B292" s="36">
        <f>IF(A292="","",EDATE(B291,1))</f>
        <v/>
      </c>
      <c r="C292" s="37">
        <f>IF(A292="","",I291)</f>
        <v/>
      </c>
      <c r="D292" s="37">
        <f>IF(C292="","",MIN('Darlehensdaten'!$E$4,C292+E292))</f>
        <v/>
      </c>
      <c r="E292" s="37">
        <f>IF(C292="","",C292*'Darlehensdaten'!$B$10/12)</f>
        <v/>
      </c>
      <c r="F292" s="37">
        <f>IF(C292="","",MAX(0,D292-E292))</f>
        <v/>
      </c>
      <c r="G292" s="37">
        <f>IF(C292="","",IF(MOD(A292,12)=0,MIN(MAX(0,C292-F292),'Darlehensdaten'!$B$6*'Darlehensdaten'!$B$12),0))</f>
        <v/>
      </c>
      <c r="H292" s="37">
        <f>IF(C292="","",F292+G292)</f>
        <v/>
      </c>
      <c r="I292" s="37">
        <f>IF(C292="","",MAX(0,C292-H292))</f>
        <v/>
      </c>
      <c r="J292" s="19">
        <f>IF(C292="","",IFERROR(E292/D292,0))</f>
        <v/>
      </c>
      <c r="K292" s="19">
        <f>IF(C292="","",IFERROR(F292/D292,0))</f>
        <v/>
      </c>
      <c r="L292" s="16">
        <f>IF(A292="","",IF(I292&lt;=0,"Vollständig getilgt",IF(I292&lt;'Darlehensdaten'!$B$6*0.5,"Restschuld unter 50 %","Aktiv")))</f>
        <v/>
      </c>
    </row>
    <row r="293">
      <c r="A293" s="12">
        <f>IF(AND(A292&lt;&gt;"",A292&lt;'Darlehensdaten'!$B$8*12),A292+1,"")</f>
        <v/>
      </c>
      <c r="B293" s="34">
        <f>IF(A293="","",EDATE(B292,1))</f>
        <v/>
      </c>
      <c r="C293" s="35">
        <f>IF(A293="","",I292)</f>
        <v/>
      </c>
      <c r="D293" s="35">
        <f>IF(C293="","",MIN('Darlehensdaten'!$E$4,C293+E293))</f>
        <v/>
      </c>
      <c r="E293" s="35">
        <f>IF(C293="","",C293*'Darlehensdaten'!$B$10/12)</f>
        <v/>
      </c>
      <c r="F293" s="35">
        <f>IF(C293="","",MAX(0,D293-E293))</f>
        <v/>
      </c>
      <c r="G293" s="35">
        <f>IF(C293="","",IF(MOD(A293,12)=0,MIN(MAX(0,C293-F293),'Darlehensdaten'!$B$6*'Darlehensdaten'!$B$12),0))</f>
        <v/>
      </c>
      <c r="H293" s="35">
        <f>IF(C293="","",F293+G293)</f>
        <v/>
      </c>
      <c r="I293" s="35">
        <f>IF(C293="","",MAX(0,C293-H293))</f>
        <v/>
      </c>
      <c r="J293" s="15">
        <f>IF(C293="","",IFERROR(E293/D293,0))</f>
        <v/>
      </c>
      <c r="K293" s="15">
        <f>IF(C293="","",IFERROR(F293/D293,0))</f>
        <v/>
      </c>
      <c r="L293" s="12">
        <f>IF(A293="","",IF(I293&lt;=0,"Vollständig getilgt",IF(I293&lt;'Darlehensdaten'!$B$6*0.5,"Restschuld unter 50 %","Aktiv")))</f>
        <v/>
      </c>
    </row>
    <row r="294">
      <c r="A294" s="16">
        <f>IF(AND(A293&lt;&gt;"",A293&lt;'Darlehensdaten'!$B$8*12),A293+1,"")</f>
        <v/>
      </c>
      <c r="B294" s="36">
        <f>IF(A294="","",EDATE(B293,1))</f>
        <v/>
      </c>
      <c r="C294" s="37">
        <f>IF(A294="","",I293)</f>
        <v/>
      </c>
      <c r="D294" s="37">
        <f>IF(C294="","",MIN('Darlehensdaten'!$E$4,C294+E294))</f>
        <v/>
      </c>
      <c r="E294" s="37">
        <f>IF(C294="","",C294*'Darlehensdaten'!$B$10/12)</f>
        <v/>
      </c>
      <c r="F294" s="37">
        <f>IF(C294="","",MAX(0,D294-E294))</f>
        <v/>
      </c>
      <c r="G294" s="37">
        <f>IF(C294="","",IF(MOD(A294,12)=0,MIN(MAX(0,C294-F294),'Darlehensdaten'!$B$6*'Darlehensdaten'!$B$12),0))</f>
        <v/>
      </c>
      <c r="H294" s="37">
        <f>IF(C294="","",F294+G294)</f>
        <v/>
      </c>
      <c r="I294" s="37">
        <f>IF(C294="","",MAX(0,C294-H294))</f>
        <v/>
      </c>
      <c r="J294" s="19">
        <f>IF(C294="","",IFERROR(E294/D294,0))</f>
        <v/>
      </c>
      <c r="K294" s="19">
        <f>IF(C294="","",IFERROR(F294/D294,0))</f>
        <v/>
      </c>
      <c r="L294" s="16">
        <f>IF(A294="","",IF(I294&lt;=0,"Vollständig getilgt",IF(I294&lt;'Darlehensdaten'!$B$6*0.5,"Restschuld unter 50 %","Aktiv")))</f>
        <v/>
      </c>
    </row>
    <row r="295">
      <c r="A295" s="12">
        <f>IF(AND(A294&lt;&gt;"",A294&lt;'Darlehensdaten'!$B$8*12),A294+1,"")</f>
        <v/>
      </c>
      <c r="B295" s="34">
        <f>IF(A295="","",EDATE(B294,1))</f>
        <v/>
      </c>
      <c r="C295" s="35">
        <f>IF(A295="","",I294)</f>
        <v/>
      </c>
      <c r="D295" s="35">
        <f>IF(C295="","",MIN('Darlehensdaten'!$E$4,C295+E295))</f>
        <v/>
      </c>
      <c r="E295" s="35">
        <f>IF(C295="","",C295*'Darlehensdaten'!$B$10/12)</f>
        <v/>
      </c>
      <c r="F295" s="35">
        <f>IF(C295="","",MAX(0,D295-E295))</f>
        <v/>
      </c>
      <c r="G295" s="35">
        <f>IF(C295="","",IF(MOD(A295,12)=0,MIN(MAX(0,C295-F295),'Darlehensdaten'!$B$6*'Darlehensdaten'!$B$12),0))</f>
        <v/>
      </c>
      <c r="H295" s="35">
        <f>IF(C295="","",F295+G295)</f>
        <v/>
      </c>
      <c r="I295" s="35">
        <f>IF(C295="","",MAX(0,C295-H295))</f>
        <v/>
      </c>
      <c r="J295" s="15">
        <f>IF(C295="","",IFERROR(E295/D295,0))</f>
        <v/>
      </c>
      <c r="K295" s="15">
        <f>IF(C295="","",IFERROR(F295/D295,0))</f>
        <v/>
      </c>
      <c r="L295" s="12">
        <f>IF(A295="","",IF(I295&lt;=0,"Vollständig getilgt",IF(I295&lt;'Darlehensdaten'!$B$6*0.5,"Restschuld unter 50 %","Aktiv")))</f>
        <v/>
      </c>
    </row>
    <row r="296">
      <c r="A296" s="16">
        <f>IF(AND(A295&lt;&gt;"",A295&lt;'Darlehensdaten'!$B$8*12),A295+1,"")</f>
        <v/>
      </c>
      <c r="B296" s="36">
        <f>IF(A296="","",EDATE(B295,1))</f>
        <v/>
      </c>
      <c r="C296" s="37">
        <f>IF(A296="","",I295)</f>
        <v/>
      </c>
      <c r="D296" s="37">
        <f>IF(C296="","",MIN('Darlehensdaten'!$E$4,C296+E296))</f>
        <v/>
      </c>
      <c r="E296" s="37">
        <f>IF(C296="","",C296*'Darlehensdaten'!$B$10/12)</f>
        <v/>
      </c>
      <c r="F296" s="37">
        <f>IF(C296="","",MAX(0,D296-E296))</f>
        <v/>
      </c>
      <c r="G296" s="37">
        <f>IF(C296="","",IF(MOD(A296,12)=0,MIN(MAX(0,C296-F296),'Darlehensdaten'!$B$6*'Darlehensdaten'!$B$12),0))</f>
        <v/>
      </c>
      <c r="H296" s="37">
        <f>IF(C296="","",F296+G296)</f>
        <v/>
      </c>
      <c r="I296" s="37">
        <f>IF(C296="","",MAX(0,C296-H296))</f>
        <v/>
      </c>
      <c r="J296" s="19">
        <f>IF(C296="","",IFERROR(E296/D296,0))</f>
        <v/>
      </c>
      <c r="K296" s="19">
        <f>IF(C296="","",IFERROR(F296/D296,0))</f>
        <v/>
      </c>
      <c r="L296" s="16">
        <f>IF(A296="","",IF(I296&lt;=0,"Vollständig getilgt",IF(I296&lt;'Darlehensdaten'!$B$6*0.5,"Restschuld unter 50 %","Aktiv")))</f>
        <v/>
      </c>
    </row>
    <row r="297">
      <c r="A297" s="12">
        <f>IF(AND(A296&lt;&gt;"",A296&lt;'Darlehensdaten'!$B$8*12),A296+1,"")</f>
        <v/>
      </c>
      <c r="B297" s="34">
        <f>IF(A297="","",EDATE(B296,1))</f>
        <v/>
      </c>
      <c r="C297" s="35">
        <f>IF(A297="","",I296)</f>
        <v/>
      </c>
      <c r="D297" s="35">
        <f>IF(C297="","",MIN('Darlehensdaten'!$E$4,C297+E297))</f>
        <v/>
      </c>
      <c r="E297" s="35">
        <f>IF(C297="","",C297*'Darlehensdaten'!$B$10/12)</f>
        <v/>
      </c>
      <c r="F297" s="35">
        <f>IF(C297="","",MAX(0,D297-E297))</f>
        <v/>
      </c>
      <c r="G297" s="35">
        <f>IF(C297="","",IF(MOD(A297,12)=0,MIN(MAX(0,C297-F297),'Darlehensdaten'!$B$6*'Darlehensdaten'!$B$12),0))</f>
        <v/>
      </c>
      <c r="H297" s="35">
        <f>IF(C297="","",F297+G297)</f>
        <v/>
      </c>
      <c r="I297" s="35">
        <f>IF(C297="","",MAX(0,C297-H297))</f>
        <v/>
      </c>
      <c r="J297" s="15">
        <f>IF(C297="","",IFERROR(E297/D297,0))</f>
        <v/>
      </c>
      <c r="K297" s="15">
        <f>IF(C297="","",IFERROR(F297/D297,0))</f>
        <v/>
      </c>
      <c r="L297" s="12">
        <f>IF(A297="","",IF(I297&lt;=0,"Vollständig getilgt",IF(I297&lt;'Darlehensdaten'!$B$6*0.5,"Restschuld unter 50 %","Aktiv")))</f>
        <v/>
      </c>
    </row>
    <row r="298">
      <c r="A298" s="16">
        <f>IF(AND(A297&lt;&gt;"",A297&lt;'Darlehensdaten'!$B$8*12),A297+1,"")</f>
        <v/>
      </c>
      <c r="B298" s="36">
        <f>IF(A298="","",EDATE(B297,1))</f>
        <v/>
      </c>
      <c r="C298" s="37">
        <f>IF(A298="","",I297)</f>
        <v/>
      </c>
      <c r="D298" s="37">
        <f>IF(C298="","",MIN('Darlehensdaten'!$E$4,C298+E298))</f>
        <v/>
      </c>
      <c r="E298" s="37">
        <f>IF(C298="","",C298*'Darlehensdaten'!$B$10/12)</f>
        <v/>
      </c>
      <c r="F298" s="37">
        <f>IF(C298="","",MAX(0,D298-E298))</f>
        <v/>
      </c>
      <c r="G298" s="37">
        <f>IF(C298="","",IF(MOD(A298,12)=0,MIN(MAX(0,C298-F298),'Darlehensdaten'!$B$6*'Darlehensdaten'!$B$12),0))</f>
        <v/>
      </c>
      <c r="H298" s="37">
        <f>IF(C298="","",F298+G298)</f>
        <v/>
      </c>
      <c r="I298" s="37">
        <f>IF(C298="","",MAX(0,C298-H298))</f>
        <v/>
      </c>
      <c r="J298" s="19">
        <f>IF(C298="","",IFERROR(E298/D298,0))</f>
        <v/>
      </c>
      <c r="K298" s="19">
        <f>IF(C298="","",IFERROR(F298/D298,0))</f>
        <v/>
      </c>
      <c r="L298" s="16">
        <f>IF(A298="","",IF(I298&lt;=0,"Vollständig getilgt",IF(I298&lt;'Darlehensdaten'!$B$6*0.5,"Restschuld unter 50 %","Aktiv")))</f>
        <v/>
      </c>
    </row>
    <row r="299">
      <c r="A299" s="12">
        <f>IF(AND(A298&lt;&gt;"",A298&lt;'Darlehensdaten'!$B$8*12),A298+1,"")</f>
        <v/>
      </c>
      <c r="B299" s="34">
        <f>IF(A299="","",EDATE(B298,1))</f>
        <v/>
      </c>
      <c r="C299" s="35">
        <f>IF(A299="","",I298)</f>
        <v/>
      </c>
      <c r="D299" s="35">
        <f>IF(C299="","",MIN('Darlehensdaten'!$E$4,C299+E299))</f>
        <v/>
      </c>
      <c r="E299" s="35">
        <f>IF(C299="","",C299*'Darlehensdaten'!$B$10/12)</f>
        <v/>
      </c>
      <c r="F299" s="35">
        <f>IF(C299="","",MAX(0,D299-E299))</f>
        <v/>
      </c>
      <c r="G299" s="35">
        <f>IF(C299="","",IF(MOD(A299,12)=0,MIN(MAX(0,C299-F299),'Darlehensdaten'!$B$6*'Darlehensdaten'!$B$12),0))</f>
        <v/>
      </c>
      <c r="H299" s="35">
        <f>IF(C299="","",F299+G299)</f>
        <v/>
      </c>
      <c r="I299" s="35">
        <f>IF(C299="","",MAX(0,C299-H299))</f>
        <v/>
      </c>
      <c r="J299" s="15">
        <f>IF(C299="","",IFERROR(E299/D299,0))</f>
        <v/>
      </c>
      <c r="K299" s="15">
        <f>IF(C299="","",IFERROR(F299/D299,0))</f>
        <v/>
      </c>
      <c r="L299" s="12">
        <f>IF(A299="","",IF(I299&lt;=0,"Vollständig getilgt",IF(I299&lt;'Darlehensdaten'!$B$6*0.5,"Restschuld unter 50 %","Aktiv")))</f>
        <v/>
      </c>
    </row>
    <row r="300">
      <c r="A300" s="16">
        <f>IF(AND(A299&lt;&gt;"",A299&lt;'Darlehensdaten'!$B$8*12),A299+1,"")</f>
        <v/>
      </c>
      <c r="B300" s="36">
        <f>IF(A300="","",EDATE(B299,1))</f>
        <v/>
      </c>
      <c r="C300" s="37">
        <f>IF(A300="","",I299)</f>
        <v/>
      </c>
      <c r="D300" s="37">
        <f>IF(C300="","",MIN('Darlehensdaten'!$E$4,C300+E300))</f>
        <v/>
      </c>
      <c r="E300" s="37">
        <f>IF(C300="","",C300*'Darlehensdaten'!$B$10/12)</f>
        <v/>
      </c>
      <c r="F300" s="37">
        <f>IF(C300="","",MAX(0,D300-E300))</f>
        <v/>
      </c>
      <c r="G300" s="37">
        <f>IF(C300="","",IF(MOD(A300,12)=0,MIN(MAX(0,C300-F300),'Darlehensdaten'!$B$6*'Darlehensdaten'!$B$12),0))</f>
        <v/>
      </c>
      <c r="H300" s="37">
        <f>IF(C300="","",F300+G300)</f>
        <v/>
      </c>
      <c r="I300" s="37">
        <f>IF(C300="","",MAX(0,C300-H300))</f>
        <v/>
      </c>
      <c r="J300" s="19">
        <f>IF(C300="","",IFERROR(E300/D300,0))</f>
        <v/>
      </c>
      <c r="K300" s="19">
        <f>IF(C300="","",IFERROR(F300/D300,0))</f>
        <v/>
      </c>
      <c r="L300" s="16">
        <f>IF(A300="","",IF(I300&lt;=0,"Vollständig getilgt",IF(I300&lt;'Darlehensdaten'!$B$6*0.5,"Restschuld unter 50 %","Aktiv")))</f>
        <v/>
      </c>
    </row>
    <row r="301">
      <c r="A301" s="12">
        <f>IF(AND(A300&lt;&gt;"",A300&lt;'Darlehensdaten'!$B$8*12),A300+1,"")</f>
        <v/>
      </c>
      <c r="B301" s="34">
        <f>IF(A301="","",EDATE(B300,1))</f>
        <v/>
      </c>
      <c r="C301" s="35">
        <f>IF(A301="","",I300)</f>
        <v/>
      </c>
      <c r="D301" s="35">
        <f>IF(C301="","",MIN('Darlehensdaten'!$E$4,C301+E301))</f>
        <v/>
      </c>
      <c r="E301" s="35">
        <f>IF(C301="","",C301*'Darlehensdaten'!$B$10/12)</f>
        <v/>
      </c>
      <c r="F301" s="35">
        <f>IF(C301="","",MAX(0,D301-E301))</f>
        <v/>
      </c>
      <c r="G301" s="35">
        <f>IF(C301="","",IF(MOD(A301,12)=0,MIN(MAX(0,C301-F301),'Darlehensdaten'!$B$6*'Darlehensdaten'!$B$12),0))</f>
        <v/>
      </c>
      <c r="H301" s="35">
        <f>IF(C301="","",F301+G301)</f>
        <v/>
      </c>
      <c r="I301" s="35">
        <f>IF(C301="","",MAX(0,C301-H301))</f>
        <v/>
      </c>
      <c r="J301" s="15">
        <f>IF(C301="","",IFERROR(E301/D301,0))</f>
        <v/>
      </c>
      <c r="K301" s="15">
        <f>IF(C301="","",IFERROR(F301/D301,0))</f>
        <v/>
      </c>
      <c r="L301" s="12">
        <f>IF(A301="","",IF(I301&lt;=0,"Vollständig getilgt",IF(I301&lt;'Darlehensdaten'!$B$6*0.5,"Restschuld unter 50 %","Aktiv")))</f>
        <v/>
      </c>
    </row>
    <row r="302">
      <c r="A302" s="16">
        <f>IF(AND(A301&lt;&gt;"",A301&lt;'Darlehensdaten'!$B$8*12),A301+1,"")</f>
        <v/>
      </c>
      <c r="B302" s="36">
        <f>IF(A302="","",EDATE(B301,1))</f>
        <v/>
      </c>
      <c r="C302" s="37">
        <f>IF(A302="","",I301)</f>
        <v/>
      </c>
      <c r="D302" s="37">
        <f>IF(C302="","",MIN('Darlehensdaten'!$E$4,C302+E302))</f>
        <v/>
      </c>
      <c r="E302" s="37">
        <f>IF(C302="","",C302*'Darlehensdaten'!$B$10/12)</f>
        <v/>
      </c>
      <c r="F302" s="37">
        <f>IF(C302="","",MAX(0,D302-E302))</f>
        <v/>
      </c>
      <c r="G302" s="37">
        <f>IF(C302="","",IF(MOD(A302,12)=0,MIN(MAX(0,C302-F302),'Darlehensdaten'!$B$6*'Darlehensdaten'!$B$12),0))</f>
        <v/>
      </c>
      <c r="H302" s="37">
        <f>IF(C302="","",F302+G302)</f>
        <v/>
      </c>
      <c r="I302" s="37">
        <f>IF(C302="","",MAX(0,C302-H302))</f>
        <v/>
      </c>
      <c r="J302" s="19">
        <f>IF(C302="","",IFERROR(E302/D302,0))</f>
        <v/>
      </c>
      <c r="K302" s="19">
        <f>IF(C302="","",IFERROR(F302/D302,0))</f>
        <v/>
      </c>
      <c r="L302" s="16">
        <f>IF(A302="","",IF(I302&lt;=0,"Vollständig getilgt",IF(I302&lt;'Darlehensdaten'!$B$6*0.5,"Restschuld unter 50 %","Aktiv")))</f>
        <v/>
      </c>
    </row>
    <row r="303">
      <c r="A303" s="12">
        <f>IF(AND(A302&lt;&gt;"",A302&lt;'Darlehensdaten'!$B$8*12),A302+1,"")</f>
        <v/>
      </c>
      <c r="B303" s="34">
        <f>IF(A303="","",EDATE(B302,1))</f>
        <v/>
      </c>
      <c r="C303" s="35">
        <f>IF(A303="","",I302)</f>
        <v/>
      </c>
      <c r="D303" s="35">
        <f>IF(C303="","",MIN('Darlehensdaten'!$E$4,C303+E303))</f>
        <v/>
      </c>
      <c r="E303" s="35">
        <f>IF(C303="","",C303*'Darlehensdaten'!$B$10/12)</f>
        <v/>
      </c>
      <c r="F303" s="35">
        <f>IF(C303="","",MAX(0,D303-E303))</f>
        <v/>
      </c>
      <c r="G303" s="35">
        <f>IF(C303="","",IF(MOD(A303,12)=0,MIN(MAX(0,C303-F303),'Darlehensdaten'!$B$6*'Darlehensdaten'!$B$12),0))</f>
        <v/>
      </c>
      <c r="H303" s="35">
        <f>IF(C303="","",F303+G303)</f>
        <v/>
      </c>
      <c r="I303" s="35">
        <f>IF(C303="","",MAX(0,C303-H303))</f>
        <v/>
      </c>
      <c r="J303" s="15">
        <f>IF(C303="","",IFERROR(E303/D303,0))</f>
        <v/>
      </c>
      <c r="K303" s="15">
        <f>IF(C303="","",IFERROR(F303/D303,0))</f>
        <v/>
      </c>
      <c r="L303" s="12">
        <f>IF(A303="","",IF(I303&lt;=0,"Vollständig getilgt",IF(I303&lt;'Darlehensdaten'!$B$6*0.5,"Restschuld unter 50 %","Aktiv")))</f>
        <v/>
      </c>
    </row>
    <row r="304">
      <c r="A304" s="16">
        <f>IF(AND(A303&lt;&gt;"",A303&lt;'Darlehensdaten'!$B$8*12),A303+1,"")</f>
        <v/>
      </c>
      <c r="B304" s="36">
        <f>IF(A304="","",EDATE(B303,1))</f>
        <v/>
      </c>
      <c r="C304" s="37">
        <f>IF(A304="","",I303)</f>
        <v/>
      </c>
      <c r="D304" s="37">
        <f>IF(C304="","",MIN('Darlehensdaten'!$E$4,C304+E304))</f>
        <v/>
      </c>
      <c r="E304" s="37">
        <f>IF(C304="","",C304*'Darlehensdaten'!$B$10/12)</f>
        <v/>
      </c>
      <c r="F304" s="37">
        <f>IF(C304="","",MAX(0,D304-E304))</f>
        <v/>
      </c>
      <c r="G304" s="37">
        <f>IF(C304="","",IF(MOD(A304,12)=0,MIN(MAX(0,C304-F304),'Darlehensdaten'!$B$6*'Darlehensdaten'!$B$12),0))</f>
        <v/>
      </c>
      <c r="H304" s="37">
        <f>IF(C304="","",F304+G304)</f>
        <v/>
      </c>
      <c r="I304" s="37">
        <f>IF(C304="","",MAX(0,C304-H304))</f>
        <v/>
      </c>
      <c r="J304" s="19">
        <f>IF(C304="","",IFERROR(E304/D304,0))</f>
        <v/>
      </c>
      <c r="K304" s="19">
        <f>IF(C304="","",IFERROR(F304/D304,0))</f>
        <v/>
      </c>
      <c r="L304" s="16">
        <f>IF(A304="","",IF(I304&lt;=0,"Vollständig getilgt",IF(I304&lt;'Darlehensdaten'!$B$6*0.5,"Restschuld unter 50 %","Aktiv")))</f>
        <v/>
      </c>
    </row>
    <row r="305">
      <c r="A305" s="12">
        <f>IF(AND(A304&lt;&gt;"",A304&lt;'Darlehensdaten'!$B$8*12),A304+1,"")</f>
        <v/>
      </c>
      <c r="B305" s="34">
        <f>IF(A305="","",EDATE(B304,1))</f>
        <v/>
      </c>
      <c r="C305" s="35">
        <f>IF(A305="","",I304)</f>
        <v/>
      </c>
      <c r="D305" s="35">
        <f>IF(C305="","",MIN('Darlehensdaten'!$E$4,C305+E305))</f>
        <v/>
      </c>
      <c r="E305" s="35">
        <f>IF(C305="","",C305*'Darlehensdaten'!$B$10/12)</f>
        <v/>
      </c>
      <c r="F305" s="35">
        <f>IF(C305="","",MAX(0,D305-E305))</f>
        <v/>
      </c>
      <c r="G305" s="35">
        <f>IF(C305="","",IF(MOD(A305,12)=0,MIN(MAX(0,C305-F305),'Darlehensdaten'!$B$6*'Darlehensdaten'!$B$12),0))</f>
        <v/>
      </c>
      <c r="H305" s="35">
        <f>IF(C305="","",F305+G305)</f>
        <v/>
      </c>
      <c r="I305" s="35">
        <f>IF(C305="","",MAX(0,C305-H305))</f>
        <v/>
      </c>
      <c r="J305" s="15">
        <f>IF(C305="","",IFERROR(E305/D305,0))</f>
        <v/>
      </c>
      <c r="K305" s="15">
        <f>IF(C305="","",IFERROR(F305/D305,0))</f>
        <v/>
      </c>
      <c r="L305" s="12">
        <f>IF(A305="","",IF(I305&lt;=0,"Vollständig getilgt",IF(I305&lt;'Darlehensdaten'!$B$6*0.5,"Restschuld unter 50 %","Aktiv")))</f>
        <v/>
      </c>
    </row>
    <row r="306">
      <c r="A306" s="16">
        <f>IF(AND(A305&lt;&gt;"",A305&lt;'Darlehensdaten'!$B$8*12),A305+1,"")</f>
        <v/>
      </c>
      <c r="B306" s="36">
        <f>IF(A306="","",EDATE(B305,1))</f>
        <v/>
      </c>
      <c r="C306" s="37">
        <f>IF(A306="","",I305)</f>
        <v/>
      </c>
      <c r="D306" s="37">
        <f>IF(C306="","",MIN('Darlehensdaten'!$E$4,C306+E306))</f>
        <v/>
      </c>
      <c r="E306" s="37">
        <f>IF(C306="","",C306*'Darlehensdaten'!$B$10/12)</f>
        <v/>
      </c>
      <c r="F306" s="37">
        <f>IF(C306="","",MAX(0,D306-E306))</f>
        <v/>
      </c>
      <c r="G306" s="37">
        <f>IF(C306="","",IF(MOD(A306,12)=0,MIN(MAX(0,C306-F306),'Darlehensdaten'!$B$6*'Darlehensdaten'!$B$12),0))</f>
        <v/>
      </c>
      <c r="H306" s="37">
        <f>IF(C306="","",F306+G306)</f>
        <v/>
      </c>
      <c r="I306" s="37">
        <f>IF(C306="","",MAX(0,C306-H306))</f>
        <v/>
      </c>
      <c r="J306" s="19">
        <f>IF(C306="","",IFERROR(E306/D306,0))</f>
        <v/>
      </c>
      <c r="K306" s="19">
        <f>IF(C306="","",IFERROR(F306/D306,0))</f>
        <v/>
      </c>
      <c r="L306" s="16">
        <f>IF(A306="","",IF(I306&lt;=0,"Vollständig getilgt",IF(I306&lt;'Darlehensdaten'!$B$6*0.5,"Restschuld unter 50 %","Aktiv")))</f>
        <v/>
      </c>
    </row>
    <row r="307">
      <c r="A307" s="12">
        <f>IF(AND(A306&lt;&gt;"",A306&lt;'Darlehensdaten'!$B$8*12),A306+1,"")</f>
        <v/>
      </c>
      <c r="B307" s="34">
        <f>IF(A307="","",EDATE(B306,1))</f>
        <v/>
      </c>
      <c r="C307" s="35">
        <f>IF(A307="","",I306)</f>
        <v/>
      </c>
      <c r="D307" s="35">
        <f>IF(C307="","",MIN('Darlehensdaten'!$E$4,C307+E307))</f>
        <v/>
      </c>
      <c r="E307" s="35">
        <f>IF(C307="","",C307*'Darlehensdaten'!$B$10/12)</f>
        <v/>
      </c>
      <c r="F307" s="35">
        <f>IF(C307="","",MAX(0,D307-E307))</f>
        <v/>
      </c>
      <c r="G307" s="35">
        <f>IF(C307="","",IF(MOD(A307,12)=0,MIN(MAX(0,C307-F307),'Darlehensdaten'!$B$6*'Darlehensdaten'!$B$12),0))</f>
        <v/>
      </c>
      <c r="H307" s="35">
        <f>IF(C307="","",F307+G307)</f>
        <v/>
      </c>
      <c r="I307" s="35">
        <f>IF(C307="","",MAX(0,C307-H307))</f>
        <v/>
      </c>
      <c r="J307" s="15">
        <f>IF(C307="","",IFERROR(E307/D307,0))</f>
        <v/>
      </c>
      <c r="K307" s="15">
        <f>IF(C307="","",IFERROR(F307/D307,0))</f>
        <v/>
      </c>
      <c r="L307" s="12">
        <f>IF(A307="","",IF(I307&lt;=0,"Vollständig getilgt",IF(I307&lt;'Darlehensdaten'!$B$6*0.5,"Restschuld unter 50 %","Aktiv")))</f>
        <v/>
      </c>
    </row>
    <row r="308">
      <c r="A308" s="16">
        <f>IF(AND(A307&lt;&gt;"",A307&lt;'Darlehensdaten'!$B$8*12),A307+1,"")</f>
        <v/>
      </c>
      <c r="B308" s="36">
        <f>IF(A308="","",EDATE(B307,1))</f>
        <v/>
      </c>
      <c r="C308" s="37">
        <f>IF(A308="","",I307)</f>
        <v/>
      </c>
      <c r="D308" s="37">
        <f>IF(C308="","",MIN('Darlehensdaten'!$E$4,C308+E308))</f>
        <v/>
      </c>
      <c r="E308" s="37">
        <f>IF(C308="","",C308*'Darlehensdaten'!$B$10/12)</f>
        <v/>
      </c>
      <c r="F308" s="37">
        <f>IF(C308="","",MAX(0,D308-E308))</f>
        <v/>
      </c>
      <c r="G308" s="37">
        <f>IF(C308="","",IF(MOD(A308,12)=0,MIN(MAX(0,C308-F308),'Darlehensdaten'!$B$6*'Darlehensdaten'!$B$12),0))</f>
        <v/>
      </c>
      <c r="H308" s="37">
        <f>IF(C308="","",F308+G308)</f>
        <v/>
      </c>
      <c r="I308" s="37">
        <f>IF(C308="","",MAX(0,C308-H308))</f>
        <v/>
      </c>
      <c r="J308" s="19">
        <f>IF(C308="","",IFERROR(E308/D308,0))</f>
        <v/>
      </c>
      <c r="K308" s="19">
        <f>IF(C308="","",IFERROR(F308/D308,0))</f>
        <v/>
      </c>
      <c r="L308" s="16">
        <f>IF(A308="","",IF(I308&lt;=0,"Vollständig getilgt",IF(I308&lt;'Darlehensdaten'!$B$6*0.5,"Restschuld unter 50 %","Aktiv")))</f>
        <v/>
      </c>
    </row>
    <row r="309">
      <c r="A309" s="12">
        <f>IF(AND(A308&lt;&gt;"",A308&lt;'Darlehensdaten'!$B$8*12),A308+1,"")</f>
        <v/>
      </c>
      <c r="B309" s="34">
        <f>IF(A309="","",EDATE(B308,1))</f>
        <v/>
      </c>
      <c r="C309" s="35">
        <f>IF(A309="","",I308)</f>
        <v/>
      </c>
      <c r="D309" s="35">
        <f>IF(C309="","",MIN('Darlehensdaten'!$E$4,C309+E309))</f>
        <v/>
      </c>
      <c r="E309" s="35">
        <f>IF(C309="","",C309*'Darlehensdaten'!$B$10/12)</f>
        <v/>
      </c>
      <c r="F309" s="35">
        <f>IF(C309="","",MAX(0,D309-E309))</f>
        <v/>
      </c>
      <c r="G309" s="35">
        <f>IF(C309="","",IF(MOD(A309,12)=0,MIN(MAX(0,C309-F309),'Darlehensdaten'!$B$6*'Darlehensdaten'!$B$12),0))</f>
        <v/>
      </c>
      <c r="H309" s="35">
        <f>IF(C309="","",F309+G309)</f>
        <v/>
      </c>
      <c r="I309" s="35">
        <f>IF(C309="","",MAX(0,C309-H309))</f>
        <v/>
      </c>
      <c r="J309" s="15">
        <f>IF(C309="","",IFERROR(E309/D309,0))</f>
        <v/>
      </c>
      <c r="K309" s="15">
        <f>IF(C309="","",IFERROR(F309/D309,0))</f>
        <v/>
      </c>
      <c r="L309" s="12">
        <f>IF(A309="","",IF(I309&lt;=0,"Vollständig getilgt",IF(I309&lt;'Darlehensdaten'!$B$6*0.5,"Restschuld unter 50 %","Aktiv")))</f>
        <v/>
      </c>
    </row>
    <row r="310">
      <c r="A310" s="16">
        <f>IF(AND(A309&lt;&gt;"",A309&lt;'Darlehensdaten'!$B$8*12),A309+1,"")</f>
        <v/>
      </c>
      <c r="B310" s="36">
        <f>IF(A310="","",EDATE(B309,1))</f>
        <v/>
      </c>
      <c r="C310" s="37">
        <f>IF(A310="","",I309)</f>
        <v/>
      </c>
      <c r="D310" s="37">
        <f>IF(C310="","",MIN('Darlehensdaten'!$E$4,C310+E310))</f>
        <v/>
      </c>
      <c r="E310" s="37">
        <f>IF(C310="","",C310*'Darlehensdaten'!$B$10/12)</f>
        <v/>
      </c>
      <c r="F310" s="37">
        <f>IF(C310="","",MAX(0,D310-E310))</f>
        <v/>
      </c>
      <c r="G310" s="37">
        <f>IF(C310="","",IF(MOD(A310,12)=0,MIN(MAX(0,C310-F310),'Darlehensdaten'!$B$6*'Darlehensdaten'!$B$12),0))</f>
        <v/>
      </c>
      <c r="H310" s="37">
        <f>IF(C310="","",F310+G310)</f>
        <v/>
      </c>
      <c r="I310" s="37">
        <f>IF(C310="","",MAX(0,C310-H310))</f>
        <v/>
      </c>
      <c r="J310" s="19">
        <f>IF(C310="","",IFERROR(E310/D310,0))</f>
        <v/>
      </c>
      <c r="K310" s="19">
        <f>IF(C310="","",IFERROR(F310/D310,0))</f>
        <v/>
      </c>
      <c r="L310" s="16">
        <f>IF(A310="","",IF(I310&lt;=0,"Vollständig getilgt",IF(I310&lt;'Darlehensdaten'!$B$6*0.5,"Restschuld unter 50 %","Aktiv")))</f>
        <v/>
      </c>
    </row>
    <row r="311">
      <c r="A311" s="12">
        <f>IF(AND(A310&lt;&gt;"",A310&lt;'Darlehensdaten'!$B$8*12),A310+1,"")</f>
        <v/>
      </c>
      <c r="B311" s="34">
        <f>IF(A311="","",EDATE(B310,1))</f>
        <v/>
      </c>
      <c r="C311" s="35">
        <f>IF(A311="","",I310)</f>
        <v/>
      </c>
      <c r="D311" s="35">
        <f>IF(C311="","",MIN('Darlehensdaten'!$E$4,C311+E311))</f>
        <v/>
      </c>
      <c r="E311" s="35">
        <f>IF(C311="","",C311*'Darlehensdaten'!$B$10/12)</f>
        <v/>
      </c>
      <c r="F311" s="35">
        <f>IF(C311="","",MAX(0,D311-E311))</f>
        <v/>
      </c>
      <c r="G311" s="35">
        <f>IF(C311="","",IF(MOD(A311,12)=0,MIN(MAX(0,C311-F311),'Darlehensdaten'!$B$6*'Darlehensdaten'!$B$12),0))</f>
        <v/>
      </c>
      <c r="H311" s="35">
        <f>IF(C311="","",F311+G311)</f>
        <v/>
      </c>
      <c r="I311" s="35">
        <f>IF(C311="","",MAX(0,C311-H311))</f>
        <v/>
      </c>
      <c r="J311" s="15">
        <f>IF(C311="","",IFERROR(E311/D311,0))</f>
        <v/>
      </c>
      <c r="K311" s="15">
        <f>IF(C311="","",IFERROR(F311/D311,0))</f>
        <v/>
      </c>
      <c r="L311" s="12">
        <f>IF(A311="","",IF(I311&lt;=0,"Vollständig getilgt",IF(I311&lt;'Darlehensdaten'!$B$6*0.5,"Restschuld unter 50 %","Aktiv")))</f>
        <v/>
      </c>
    </row>
    <row r="312">
      <c r="A312" s="16">
        <f>IF(AND(A311&lt;&gt;"",A311&lt;'Darlehensdaten'!$B$8*12),A311+1,"")</f>
        <v/>
      </c>
      <c r="B312" s="36">
        <f>IF(A312="","",EDATE(B311,1))</f>
        <v/>
      </c>
      <c r="C312" s="37">
        <f>IF(A312="","",I311)</f>
        <v/>
      </c>
      <c r="D312" s="37">
        <f>IF(C312="","",MIN('Darlehensdaten'!$E$4,C312+E312))</f>
        <v/>
      </c>
      <c r="E312" s="37">
        <f>IF(C312="","",C312*'Darlehensdaten'!$B$10/12)</f>
        <v/>
      </c>
      <c r="F312" s="37">
        <f>IF(C312="","",MAX(0,D312-E312))</f>
        <v/>
      </c>
      <c r="G312" s="37">
        <f>IF(C312="","",IF(MOD(A312,12)=0,MIN(MAX(0,C312-F312),'Darlehensdaten'!$B$6*'Darlehensdaten'!$B$12),0))</f>
        <v/>
      </c>
      <c r="H312" s="37">
        <f>IF(C312="","",F312+G312)</f>
        <v/>
      </c>
      <c r="I312" s="37">
        <f>IF(C312="","",MAX(0,C312-H312))</f>
        <v/>
      </c>
      <c r="J312" s="19">
        <f>IF(C312="","",IFERROR(E312/D312,0))</f>
        <v/>
      </c>
      <c r="K312" s="19">
        <f>IF(C312="","",IFERROR(F312/D312,0))</f>
        <v/>
      </c>
      <c r="L312" s="16">
        <f>IF(A312="","",IF(I312&lt;=0,"Vollständig getilgt",IF(I312&lt;'Darlehensdaten'!$B$6*0.5,"Restschuld unter 50 %","Aktiv")))</f>
        <v/>
      </c>
    </row>
    <row r="313">
      <c r="A313" s="12">
        <f>IF(AND(A312&lt;&gt;"",A312&lt;'Darlehensdaten'!$B$8*12),A312+1,"")</f>
        <v/>
      </c>
      <c r="B313" s="34">
        <f>IF(A313="","",EDATE(B312,1))</f>
        <v/>
      </c>
      <c r="C313" s="35">
        <f>IF(A313="","",I312)</f>
        <v/>
      </c>
      <c r="D313" s="35">
        <f>IF(C313="","",MIN('Darlehensdaten'!$E$4,C313+E313))</f>
        <v/>
      </c>
      <c r="E313" s="35">
        <f>IF(C313="","",C313*'Darlehensdaten'!$B$10/12)</f>
        <v/>
      </c>
      <c r="F313" s="35">
        <f>IF(C313="","",MAX(0,D313-E313))</f>
        <v/>
      </c>
      <c r="G313" s="35">
        <f>IF(C313="","",IF(MOD(A313,12)=0,MIN(MAX(0,C313-F313),'Darlehensdaten'!$B$6*'Darlehensdaten'!$B$12),0))</f>
        <v/>
      </c>
      <c r="H313" s="35">
        <f>IF(C313="","",F313+G313)</f>
        <v/>
      </c>
      <c r="I313" s="35">
        <f>IF(C313="","",MAX(0,C313-H313))</f>
        <v/>
      </c>
      <c r="J313" s="15">
        <f>IF(C313="","",IFERROR(E313/D313,0))</f>
        <v/>
      </c>
      <c r="K313" s="15">
        <f>IF(C313="","",IFERROR(F313/D313,0))</f>
        <v/>
      </c>
      <c r="L313" s="12">
        <f>IF(A313="","",IF(I313&lt;=0,"Vollständig getilgt",IF(I313&lt;'Darlehensdaten'!$B$6*0.5,"Restschuld unter 50 %","Aktiv")))</f>
        <v/>
      </c>
    </row>
    <row r="314">
      <c r="A314" s="16">
        <f>IF(AND(A313&lt;&gt;"",A313&lt;'Darlehensdaten'!$B$8*12),A313+1,"")</f>
        <v/>
      </c>
      <c r="B314" s="36">
        <f>IF(A314="","",EDATE(B313,1))</f>
        <v/>
      </c>
      <c r="C314" s="37">
        <f>IF(A314="","",I313)</f>
        <v/>
      </c>
      <c r="D314" s="37">
        <f>IF(C314="","",MIN('Darlehensdaten'!$E$4,C314+E314))</f>
        <v/>
      </c>
      <c r="E314" s="37">
        <f>IF(C314="","",C314*'Darlehensdaten'!$B$10/12)</f>
        <v/>
      </c>
      <c r="F314" s="37">
        <f>IF(C314="","",MAX(0,D314-E314))</f>
        <v/>
      </c>
      <c r="G314" s="37">
        <f>IF(C314="","",IF(MOD(A314,12)=0,MIN(MAX(0,C314-F314),'Darlehensdaten'!$B$6*'Darlehensdaten'!$B$12),0))</f>
        <v/>
      </c>
      <c r="H314" s="37">
        <f>IF(C314="","",F314+G314)</f>
        <v/>
      </c>
      <c r="I314" s="37">
        <f>IF(C314="","",MAX(0,C314-H314))</f>
        <v/>
      </c>
      <c r="J314" s="19">
        <f>IF(C314="","",IFERROR(E314/D314,0))</f>
        <v/>
      </c>
      <c r="K314" s="19">
        <f>IF(C314="","",IFERROR(F314/D314,0))</f>
        <v/>
      </c>
      <c r="L314" s="16">
        <f>IF(A314="","",IF(I314&lt;=0,"Vollständig getilgt",IF(I314&lt;'Darlehensdaten'!$B$6*0.5,"Restschuld unter 50 %","Aktiv")))</f>
        <v/>
      </c>
    </row>
    <row r="315">
      <c r="A315" s="12">
        <f>IF(AND(A314&lt;&gt;"",A314&lt;'Darlehensdaten'!$B$8*12),A314+1,"")</f>
        <v/>
      </c>
      <c r="B315" s="34">
        <f>IF(A315="","",EDATE(B314,1))</f>
        <v/>
      </c>
      <c r="C315" s="35">
        <f>IF(A315="","",I314)</f>
        <v/>
      </c>
      <c r="D315" s="35">
        <f>IF(C315="","",MIN('Darlehensdaten'!$E$4,C315+E315))</f>
        <v/>
      </c>
      <c r="E315" s="35">
        <f>IF(C315="","",C315*'Darlehensdaten'!$B$10/12)</f>
        <v/>
      </c>
      <c r="F315" s="35">
        <f>IF(C315="","",MAX(0,D315-E315))</f>
        <v/>
      </c>
      <c r="G315" s="35">
        <f>IF(C315="","",IF(MOD(A315,12)=0,MIN(MAX(0,C315-F315),'Darlehensdaten'!$B$6*'Darlehensdaten'!$B$12),0))</f>
        <v/>
      </c>
      <c r="H315" s="35">
        <f>IF(C315="","",F315+G315)</f>
        <v/>
      </c>
      <c r="I315" s="35">
        <f>IF(C315="","",MAX(0,C315-H315))</f>
        <v/>
      </c>
      <c r="J315" s="15">
        <f>IF(C315="","",IFERROR(E315/D315,0))</f>
        <v/>
      </c>
      <c r="K315" s="15">
        <f>IF(C315="","",IFERROR(F315/D315,0))</f>
        <v/>
      </c>
      <c r="L315" s="12">
        <f>IF(A315="","",IF(I315&lt;=0,"Vollständig getilgt",IF(I315&lt;'Darlehensdaten'!$B$6*0.5,"Restschuld unter 50 %","Aktiv")))</f>
        <v/>
      </c>
    </row>
    <row r="316">
      <c r="A316" s="16">
        <f>IF(AND(A315&lt;&gt;"",A315&lt;'Darlehensdaten'!$B$8*12),A315+1,"")</f>
        <v/>
      </c>
      <c r="B316" s="36">
        <f>IF(A316="","",EDATE(B315,1))</f>
        <v/>
      </c>
      <c r="C316" s="37">
        <f>IF(A316="","",I315)</f>
        <v/>
      </c>
      <c r="D316" s="37">
        <f>IF(C316="","",MIN('Darlehensdaten'!$E$4,C316+E316))</f>
        <v/>
      </c>
      <c r="E316" s="37">
        <f>IF(C316="","",C316*'Darlehensdaten'!$B$10/12)</f>
        <v/>
      </c>
      <c r="F316" s="37">
        <f>IF(C316="","",MAX(0,D316-E316))</f>
        <v/>
      </c>
      <c r="G316" s="37">
        <f>IF(C316="","",IF(MOD(A316,12)=0,MIN(MAX(0,C316-F316),'Darlehensdaten'!$B$6*'Darlehensdaten'!$B$12),0))</f>
        <v/>
      </c>
      <c r="H316" s="37">
        <f>IF(C316="","",F316+G316)</f>
        <v/>
      </c>
      <c r="I316" s="37">
        <f>IF(C316="","",MAX(0,C316-H316))</f>
        <v/>
      </c>
      <c r="J316" s="19">
        <f>IF(C316="","",IFERROR(E316/D316,0))</f>
        <v/>
      </c>
      <c r="K316" s="19">
        <f>IF(C316="","",IFERROR(F316/D316,0))</f>
        <v/>
      </c>
      <c r="L316" s="16">
        <f>IF(A316="","",IF(I316&lt;=0,"Vollständig getilgt",IF(I316&lt;'Darlehensdaten'!$B$6*0.5,"Restschuld unter 50 %","Aktiv")))</f>
        <v/>
      </c>
    </row>
    <row r="317">
      <c r="A317" s="12">
        <f>IF(AND(A316&lt;&gt;"",A316&lt;'Darlehensdaten'!$B$8*12),A316+1,"")</f>
        <v/>
      </c>
      <c r="B317" s="34">
        <f>IF(A317="","",EDATE(B316,1))</f>
        <v/>
      </c>
      <c r="C317" s="35">
        <f>IF(A317="","",I316)</f>
        <v/>
      </c>
      <c r="D317" s="35">
        <f>IF(C317="","",MIN('Darlehensdaten'!$E$4,C317+E317))</f>
        <v/>
      </c>
      <c r="E317" s="35">
        <f>IF(C317="","",C317*'Darlehensdaten'!$B$10/12)</f>
        <v/>
      </c>
      <c r="F317" s="35">
        <f>IF(C317="","",MAX(0,D317-E317))</f>
        <v/>
      </c>
      <c r="G317" s="35">
        <f>IF(C317="","",IF(MOD(A317,12)=0,MIN(MAX(0,C317-F317),'Darlehensdaten'!$B$6*'Darlehensdaten'!$B$12),0))</f>
        <v/>
      </c>
      <c r="H317" s="35">
        <f>IF(C317="","",F317+G317)</f>
        <v/>
      </c>
      <c r="I317" s="35">
        <f>IF(C317="","",MAX(0,C317-H317))</f>
        <v/>
      </c>
      <c r="J317" s="15">
        <f>IF(C317="","",IFERROR(E317/D317,0))</f>
        <v/>
      </c>
      <c r="K317" s="15">
        <f>IF(C317="","",IFERROR(F317/D317,0))</f>
        <v/>
      </c>
      <c r="L317" s="12">
        <f>IF(A317="","",IF(I317&lt;=0,"Vollständig getilgt",IF(I317&lt;'Darlehensdaten'!$B$6*0.5,"Restschuld unter 50 %","Aktiv")))</f>
        <v/>
      </c>
    </row>
    <row r="318">
      <c r="A318" s="16">
        <f>IF(AND(A317&lt;&gt;"",A317&lt;'Darlehensdaten'!$B$8*12),A317+1,"")</f>
        <v/>
      </c>
      <c r="B318" s="36">
        <f>IF(A318="","",EDATE(B317,1))</f>
        <v/>
      </c>
      <c r="C318" s="37">
        <f>IF(A318="","",I317)</f>
        <v/>
      </c>
      <c r="D318" s="37">
        <f>IF(C318="","",MIN('Darlehensdaten'!$E$4,C318+E318))</f>
        <v/>
      </c>
      <c r="E318" s="37">
        <f>IF(C318="","",C318*'Darlehensdaten'!$B$10/12)</f>
        <v/>
      </c>
      <c r="F318" s="37">
        <f>IF(C318="","",MAX(0,D318-E318))</f>
        <v/>
      </c>
      <c r="G318" s="37">
        <f>IF(C318="","",IF(MOD(A318,12)=0,MIN(MAX(0,C318-F318),'Darlehensdaten'!$B$6*'Darlehensdaten'!$B$12),0))</f>
        <v/>
      </c>
      <c r="H318" s="37">
        <f>IF(C318="","",F318+G318)</f>
        <v/>
      </c>
      <c r="I318" s="37">
        <f>IF(C318="","",MAX(0,C318-H318))</f>
        <v/>
      </c>
      <c r="J318" s="19">
        <f>IF(C318="","",IFERROR(E318/D318,0))</f>
        <v/>
      </c>
      <c r="K318" s="19">
        <f>IF(C318="","",IFERROR(F318/D318,0))</f>
        <v/>
      </c>
      <c r="L318" s="16">
        <f>IF(A318="","",IF(I318&lt;=0,"Vollständig getilgt",IF(I318&lt;'Darlehensdaten'!$B$6*0.5,"Restschuld unter 50 %","Aktiv")))</f>
        <v/>
      </c>
    </row>
    <row r="319">
      <c r="A319" s="12">
        <f>IF(AND(A318&lt;&gt;"",A318&lt;'Darlehensdaten'!$B$8*12),A318+1,"")</f>
        <v/>
      </c>
      <c r="B319" s="34">
        <f>IF(A319="","",EDATE(B318,1))</f>
        <v/>
      </c>
      <c r="C319" s="35">
        <f>IF(A319="","",I318)</f>
        <v/>
      </c>
      <c r="D319" s="35">
        <f>IF(C319="","",MIN('Darlehensdaten'!$E$4,C319+E319))</f>
        <v/>
      </c>
      <c r="E319" s="35">
        <f>IF(C319="","",C319*'Darlehensdaten'!$B$10/12)</f>
        <v/>
      </c>
      <c r="F319" s="35">
        <f>IF(C319="","",MAX(0,D319-E319))</f>
        <v/>
      </c>
      <c r="G319" s="35">
        <f>IF(C319="","",IF(MOD(A319,12)=0,MIN(MAX(0,C319-F319),'Darlehensdaten'!$B$6*'Darlehensdaten'!$B$12),0))</f>
        <v/>
      </c>
      <c r="H319" s="35">
        <f>IF(C319="","",F319+G319)</f>
        <v/>
      </c>
      <c r="I319" s="35">
        <f>IF(C319="","",MAX(0,C319-H319))</f>
        <v/>
      </c>
      <c r="J319" s="15">
        <f>IF(C319="","",IFERROR(E319/D319,0))</f>
        <v/>
      </c>
      <c r="K319" s="15">
        <f>IF(C319="","",IFERROR(F319/D319,0))</f>
        <v/>
      </c>
      <c r="L319" s="12">
        <f>IF(A319="","",IF(I319&lt;=0,"Vollständig getilgt",IF(I319&lt;'Darlehensdaten'!$B$6*0.5,"Restschuld unter 50 %","Aktiv")))</f>
        <v/>
      </c>
    </row>
    <row r="320">
      <c r="A320" s="16">
        <f>IF(AND(A319&lt;&gt;"",A319&lt;'Darlehensdaten'!$B$8*12),A319+1,"")</f>
        <v/>
      </c>
      <c r="B320" s="36">
        <f>IF(A320="","",EDATE(B319,1))</f>
        <v/>
      </c>
      <c r="C320" s="37">
        <f>IF(A320="","",I319)</f>
        <v/>
      </c>
      <c r="D320" s="37">
        <f>IF(C320="","",MIN('Darlehensdaten'!$E$4,C320+E320))</f>
        <v/>
      </c>
      <c r="E320" s="37">
        <f>IF(C320="","",C320*'Darlehensdaten'!$B$10/12)</f>
        <v/>
      </c>
      <c r="F320" s="37">
        <f>IF(C320="","",MAX(0,D320-E320))</f>
        <v/>
      </c>
      <c r="G320" s="37">
        <f>IF(C320="","",IF(MOD(A320,12)=0,MIN(MAX(0,C320-F320),'Darlehensdaten'!$B$6*'Darlehensdaten'!$B$12),0))</f>
        <v/>
      </c>
      <c r="H320" s="37">
        <f>IF(C320="","",F320+G320)</f>
        <v/>
      </c>
      <c r="I320" s="37">
        <f>IF(C320="","",MAX(0,C320-H320))</f>
        <v/>
      </c>
      <c r="J320" s="19">
        <f>IF(C320="","",IFERROR(E320/D320,0))</f>
        <v/>
      </c>
      <c r="K320" s="19">
        <f>IF(C320="","",IFERROR(F320/D320,0))</f>
        <v/>
      </c>
      <c r="L320" s="16">
        <f>IF(A320="","",IF(I320&lt;=0,"Vollständig getilgt",IF(I320&lt;'Darlehensdaten'!$B$6*0.5,"Restschuld unter 50 %","Aktiv")))</f>
        <v/>
      </c>
    </row>
    <row r="321">
      <c r="A321" s="12">
        <f>IF(AND(A320&lt;&gt;"",A320&lt;'Darlehensdaten'!$B$8*12),A320+1,"")</f>
        <v/>
      </c>
      <c r="B321" s="34">
        <f>IF(A321="","",EDATE(B320,1))</f>
        <v/>
      </c>
      <c r="C321" s="35">
        <f>IF(A321="","",I320)</f>
        <v/>
      </c>
      <c r="D321" s="35">
        <f>IF(C321="","",MIN('Darlehensdaten'!$E$4,C321+E321))</f>
        <v/>
      </c>
      <c r="E321" s="35">
        <f>IF(C321="","",C321*'Darlehensdaten'!$B$10/12)</f>
        <v/>
      </c>
      <c r="F321" s="35">
        <f>IF(C321="","",MAX(0,D321-E321))</f>
        <v/>
      </c>
      <c r="G321" s="35">
        <f>IF(C321="","",IF(MOD(A321,12)=0,MIN(MAX(0,C321-F321),'Darlehensdaten'!$B$6*'Darlehensdaten'!$B$12),0))</f>
        <v/>
      </c>
      <c r="H321" s="35">
        <f>IF(C321="","",F321+G321)</f>
        <v/>
      </c>
      <c r="I321" s="35">
        <f>IF(C321="","",MAX(0,C321-H321))</f>
        <v/>
      </c>
      <c r="J321" s="15">
        <f>IF(C321="","",IFERROR(E321/D321,0))</f>
        <v/>
      </c>
      <c r="K321" s="15">
        <f>IF(C321="","",IFERROR(F321/D321,0))</f>
        <v/>
      </c>
      <c r="L321" s="12">
        <f>IF(A321="","",IF(I321&lt;=0,"Vollständig getilgt",IF(I321&lt;'Darlehensdaten'!$B$6*0.5,"Restschuld unter 50 %","Aktiv")))</f>
        <v/>
      </c>
    </row>
    <row r="322">
      <c r="A322" s="16">
        <f>IF(AND(A321&lt;&gt;"",A321&lt;'Darlehensdaten'!$B$8*12),A321+1,"")</f>
        <v/>
      </c>
      <c r="B322" s="36">
        <f>IF(A322="","",EDATE(B321,1))</f>
        <v/>
      </c>
      <c r="C322" s="37">
        <f>IF(A322="","",I321)</f>
        <v/>
      </c>
      <c r="D322" s="37">
        <f>IF(C322="","",MIN('Darlehensdaten'!$E$4,C322+E322))</f>
        <v/>
      </c>
      <c r="E322" s="37">
        <f>IF(C322="","",C322*'Darlehensdaten'!$B$10/12)</f>
        <v/>
      </c>
      <c r="F322" s="37">
        <f>IF(C322="","",MAX(0,D322-E322))</f>
        <v/>
      </c>
      <c r="G322" s="37">
        <f>IF(C322="","",IF(MOD(A322,12)=0,MIN(MAX(0,C322-F322),'Darlehensdaten'!$B$6*'Darlehensdaten'!$B$12),0))</f>
        <v/>
      </c>
      <c r="H322" s="37">
        <f>IF(C322="","",F322+G322)</f>
        <v/>
      </c>
      <c r="I322" s="37">
        <f>IF(C322="","",MAX(0,C322-H322))</f>
        <v/>
      </c>
      <c r="J322" s="19">
        <f>IF(C322="","",IFERROR(E322/D322,0))</f>
        <v/>
      </c>
      <c r="K322" s="19">
        <f>IF(C322="","",IFERROR(F322/D322,0))</f>
        <v/>
      </c>
      <c r="L322" s="16">
        <f>IF(A322="","",IF(I322&lt;=0,"Vollständig getilgt",IF(I322&lt;'Darlehensdaten'!$B$6*0.5,"Restschuld unter 50 %","Aktiv")))</f>
        <v/>
      </c>
    </row>
    <row r="323">
      <c r="A323" s="12">
        <f>IF(AND(A322&lt;&gt;"",A322&lt;'Darlehensdaten'!$B$8*12),A322+1,"")</f>
        <v/>
      </c>
      <c r="B323" s="34">
        <f>IF(A323="","",EDATE(B322,1))</f>
        <v/>
      </c>
      <c r="C323" s="35">
        <f>IF(A323="","",I322)</f>
        <v/>
      </c>
      <c r="D323" s="35">
        <f>IF(C323="","",MIN('Darlehensdaten'!$E$4,C323+E323))</f>
        <v/>
      </c>
      <c r="E323" s="35">
        <f>IF(C323="","",C323*'Darlehensdaten'!$B$10/12)</f>
        <v/>
      </c>
      <c r="F323" s="35">
        <f>IF(C323="","",MAX(0,D323-E323))</f>
        <v/>
      </c>
      <c r="G323" s="35">
        <f>IF(C323="","",IF(MOD(A323,12)=0,MIN(MAX(0,C323-F323),'Darlehensdaten'!$B$6*'Darlehensdaten'!$B$12),0))</f>
        <v/>
      </c>
      <c r="H323" s="35">
        <f>IF(C323="","",F323+G323)</f>
        <v/>
      </c>
      <c r="I323" s="35">
        <f>IF(C323="","",MAX(0,C323-H323))</f>
        <v/>
      </c>
      <c r="J323" s="15">
        <f>IF(C323="","",IFERROR(E323/D323,0))</f>
        <v/>
      </c>
      <c r="K323" s="15">
        <f>IF(C323="","",IFERROR(F323/D323,0))</f>
        <v/>
      </c>
      <c r="L323" s="12">
        <f>IF(A323="","",IF(I323&lt;=0,"Vollständig getilgt",IF(I323&lt;'Darlehensdaten'!$B$6*0.5,"Restschuld unter 50 %","Aktiv")))</f>
        <v/>
      </c>
    </row>
    <row r="324">
      <c r="A324" s="16">
        <f>IF(AND(A323&lt;&gt;"",A323&lt;'Darlehensdaten'!$B$8*12),A323+1,"")</f>
        <v/>
      </c>
      <c r="B324" s="36">
        <f>IF(A324="","",EDATE(B323,1))</f>
        <v/>
      </c>
      <c r="C324" s="37">
        <f>IF(A324="","",I323)</f>
        <v/>
      </c>
      <c r="D324" s="37">
        <f>IF(C324="","",MIN('Darlehensdaten'!$E$4,C324+E324))</f>
        <v/>
      </c>
      <c r="E324" s="37">
        <f>IF(C324="","",C324*'Darlehensdaten'!$B$10/12)</f>
        <v/>
      </c>
      <c r="F324" s="37">
        <f>IF(C324="","",MAX(0,D324-E324))</f>
        <v/>
      </c>
      <c r="G324" s="37">
        <f>IF(C324="","",IF(MOD(A324,12)=0,MIN(MAX(0,C324-F324),'Darlehensdaten'!$B$6*'Darlehensdaten'!$B$12),0))</f>
        <v/>
      </c>
      <c r="H324" s="37">
        <f>IF(C324="","",F324+G324)</f>
        <v/>
      </c>
      <c r="I324" s="37">
        <f>IF(C324="","",MAX(0,C324-H324))</f>
        <v/>
      </c>
      <c r="J324" s="19">
        <f>IF(C324="","",IFERROR(E324/D324,0))</f>
        <v/>
      </c>
      <c r="K324" s="19">
        <f>IF(C324="","",IFERROR(F324/D324,0))</f>
        <v/>
      </c>
      <c r="L324" s="16">
        <f>IF(A324="","",IF(I324&lt;=0,"Vollständig getilgt",IF(I324&lt;'Darlehensdaten'!$B$6*0.5,"Restschuld unter 50 %","Aktiv")))</f>
        <v/>
      </c>
    </row>
    <row r="325">
      <c r="A325" s="12">
        <f>IF(AND(A324&lt;&gt;"",A324&lt;'Darlehensdaten'!$B$8*12),A324+1,"")</f>
        <v/>
      </c>
      <c r="B325" s="34">
        <f>IF(A325="","",EDATE(B324,1))</f>
        <v/>
      </c>
      <c r="C325" s="35">
        <f>IF(A325="","",I324)</f>
        <v/>
      </c>
      <c r="D325" s="35">
        <f>IF(C325="","",MIN('Darlehensdaten'!$E$4,C325+E325))</f>
        <v/>
      </c>
      <c r="E325" s="35">
        <f>IF(C325="","",C325*'Darlehensdaten'!$B$10/12)</f>
        <v/>
      </c>
      <c r="F325" s="35">
        <f>IF(C325="","",MAX(0,D325-E325))</f>
        <v/>
      </c>
      <c r="G325" s="35">
        <f>IF(C325="","",IF(MOD(A325,12)=0,MIN(MAX(0,C325-F325),'Darlehensdaten'!$B$6*'Darlehensdaten'!$B$12),0))</f>
        <v/>
      </c>
      <c r="H325" s="35">
        <f>IF(C325="","",F325+G325)</f>
        <v/>
      </c>
      <c r="I325" s="35">
        <f>IF(C325="","",MAX(0,C325-H325))</f>
        <v/>
      </c>
      <c r="J325" s="15">
        <f>IF(C325="","",IFERROR(E325/D325,0))</f>
        <v/>
      </c>
      <c r="K325" s="15">
        <f>IF(C325="","",IFERROR(F325/D325,0))</f>
        <v/>
      </c>
      <c r="L325" s="12">
        <f>IF(A325="","",IF(I325&lt;=0,"Vollständig getilgt",IF(I325&lt;'Darlehensdaten'!$B$6*0.5,"Restschuld unter 50 %","Aktiv")))</f>
        <v/>
      </c>
    </row>
    <row r="326">
      <c r="A326" s="16">
        <f>IF(AND(A325&lt;&gt;"",A325&lt;'Darlehensdaten'!$B$8*12),A325+1,"")</f>
        <v/>
      </c>
      <c r="B326" s="36">
        <f>IF(A326="","",EDATE(B325,1))</f>
        <v/>
      </c>
      <c r="C326" s="37">
        <f>IF(A326="","",I325)</f>
        <v/>
      </c>
      <c r="D326" s="37">
        <f>IF(C326="","",MIN('Darlehensdaten'!$E$4,C326+E326))</f>
        <v/>
      </c>
      <c r="E326" s="37">
        <f>IF(C326="","",C326*'Darlehensdaten'!$B$10/12)</f>
        <v/>
      </c>
      <c r="F326" s="37">
        <f>IF(C326="","",MAX(0,D326-E326))</f>
        <v/>
      </c>
      <c r="G326" s="37">
        <f>IF(C326="","",IF(MOD(A326,12)=0,MIN(MAX(0,C326-F326),'Darlehensdaten'!$B$6*'Darlehensdaten'!$B$12),0))</f>
        <v/>
      </c>
      <c r="H326" s="37">
        <f>IF(C326="","",F326+G326)</f>
        <v/>
      </c>
      <c r="I326" s="37">
        <f>IF(C326="","",MAX(0,C326-H326))</f>
        <v/>
      </c>
      <c r="J326" s="19">
        <f>IF(C326="","",IFERROR(E326/D326,0))</f>
        <v/>
      </c>
      <c r="K326" s="19">
        <f>IF(C326="","",IFERROR(F326/D326,0))</f>
        <v/>
      </c>
      <c r="L326" s="16">
        <f>IF(A326="","",IF(I326&lt;=0,"Vollständig getilgt",IF(I326&lt;'Darlehensdaten'!$B$6*0.5,"Restschuld unter 50 %","Aktiv")))</f>
        <v/>
      </c>
    </row>
    <row r="327">
      <c r="A327" s="12">
        <f>IF(AND(A326&lt;&gt;"",A326&lt;'Darlehensdaten'!$B$8*12),A326+1,"")</f>
        <v/>
      </c>
      <c r="B327" s="34">
        <f>IF(A327="","",EDATE(B326,1))</f>
        <v/>
      </c>
      <c r="C327" s="35">
        <f>IF(A327="","",I326)</f>
        <v/>
      </c>
      <c r="D327" s="35">
        <f>IF(C327="","",MIN('Darlehensdaten'!$E$4,C327+E327))</f>
        <v/>
      </c>
      <c r="E327" s="35">
        <f>IF(C327="","",C327*'Darlehensdaten'!$B$10/12)</f>
        <v/>
      </c>
      <c r="F327" s="35">
        <f>IF(C327="","",MAX(0,D327-E327))</f>
        <v/>
      </c>
      <c r="G327" s="35">
        <f>IF(C327="","",IF(MOD(A327,12)=0,MIN(MAX(0,C327-F327),'Darlehensdaten'!$B$6*'Darlehensdaten'!$B$12),0))</f>
        <v/>
      </c>
      <c r="H327" s="35">
        <f>IF(C327="","",F327+G327)</f>
        <v/>
      </c>
      <c r="I327" s="35">
        <f>IF(C327="","",MAX(0,C327-H327))</f>
        <v/>
      </c>
      <c r="J327" s="15">
        <f>IF(C327="","",IFERROR(E327/D327,0))</f>
        <v/>
      </c>
      <c r="K327" s="15">
        <f>IF(C327="","",IFERROR(F327/D327,0))</f>
        <v/>
      </c>
      <c r="L327" s="12">
        <f>IF(A327="","",IF(I327&lt;=0,"Vollständig getilgt",IF(I327&lt;'Darlehensdaten'!$B$6*0.5,"Restschuld unter 50 %","Aktiv")))</f>
        <v/>
      </c>
    </row>
    <row r="328">
      <c r="A328" s="16">
        <f>IF(AND(A327&lt;&gt;"",A327&lt;'Darlehensdaten'!$B$8*12),A327+1,"")</f>
        <v/>
      </c>
      <c r="B328" s="36">
        <f>IF(A328="","",EDATE(B327,1))</f>
        <v/>
      </c>
      <c r="C328" s="37">
        <f>IF(A328="","",I327)</f>
        <v/>
      </c>
      <c r="D328" s="37">
        <f>IF(C328="","",MIN('Darlehensdaten'!$E$4,C328+E328))</f>
        <v/>
      </c>
      <c r="E328" s="37">
        <f>IF(C328="","",C328*'Darlehensdaten'!$B$10/12)</f>
        <v/>
      </c>
      <c r="F328" s="37">
        <f>IF(C328="","",MAX(0,D328-E328))</f>
        <v/>
      </c>
      <c r="G328" s="37">
        <f>IF(C328="","",IF(MOD(A328,12)=0,MIN(MAX(0,C328-F328),'Darlehensdaten'!$B$6*'Darlehensdaten'!$B$12),0))</f>
        <v/>
      </c>
      <c r="H328" s="37">
        <f>IF(C328="","",F328+G328)</f>
        <v/>
      </c>
      <c r="I328" s="37">
        <f>IF(C328="","",MAX(0,C328-H328))</f>
        <v/>
      </c>
      <c r="J328" s="19">
        <f>IF(C328="","",IFERROR(E328/D328,0))</f>
        <v/>
      </c>
      <c r="K328" s="19">
        <f>IF(C328="","",IFERROR(F328/D328,0))</f>
        <v/>
      </c>
      <c r="L328" s="16">
        <f>IF(A328="","",IF(I328&lt;=0,"Vollständig getilgt",IF(I328&lt;'Darlehensdaten'!$B$6*0.5,"Restschuld unter 50 %","Aktiv")))</f>
        <v/>
      </c>
    </row>
    <row r="329">
      <c r="A329" s="12">
        <f>IF(AND(A328&lt;&gt;"",A328&lt;'Darlehensdaten'!$B$8*12),A328+1,"")</f>
        <v/>
      </c>
      <c r="B329" s="34">
        <f>IF(A329="","",EDATE(B328,1))</f>
        <v/>
      </c>
      <c r="C329" s="35">
        <f>IF(A329="","",I328)</f>
        <v/>
      </c>
      <c r="D329" s="35">
        <f>IF(C329="","",MIN('Darlehensdaten'!$E$4,C329+E329))</f>
        <v/>
      </c>
      <c r="E329" s="35">
        <f>IF(C329="","",C329*'Darlehensdaten'!$B$10/12)</f>
        <v/>
      </c>
      <c r="F329" s="35">
        <f>IF(C329="","",MAX(0,D329-E329))</f>
        <v/>
      </c>
      <c r="G329" s="35">
        <f>IF(C329="","",IF(MOD(A329,12)=0,MIN(MAX(0,C329-F329),'Darlehensdaten'!$B$6*'Darlehensdaten'!$B$12),0))</f>
        <v/>
      </c>
      <c r="H329" s="35">
        <f>IF(C329="","",F329+G329)</f>
        <v/>
      </c>
      <c r="I329" s="35">
        <f>IF(C329="","",MAX(0,C329-H329))</f>
        <v/>
      </c>
      <c r="J329" s="15">
        <f>IF(C329="","",IFERROR(E329/D329,0))</f>
        <v/>
      </c>
      <c r="K329" s="15">
        <f>IF(C329="","",IFERROR(F329/D329,0))</f>
        <v/>
      </c>
      <c r="L329" s="12">
        <f>IF(A329="","",IF(I329&lt;=0,"Vollständig getilgt",IF(I329&lt;'Darlehensdaten'!$B$6*0.5,"Restschuld unter 50 %","Aktiv")))</f>
        <v/>
      </c>
    </row>
    <row r="330">
      <c r="A330" s="16">
        <f>IF(AND(A329&lt;&gt;"",A329&lt;'Darlehensdaten'!$B$8*12),A329+1,"")</f>
        <v/>
      </c>
      <c r="B330" s="36">
        <f>IF(A330="","",EDATE(B329,1))</f>
        <v/>
      </c>
      <c r="C330" s="37">
        <f>IF(A330="","",I329)</f>
        <v/>
      </c>
      <c r="D330" s="37">
        <f>IF(C330="","",MIN('Darlehensdaten'!$E$4,C330+E330))</f>
        <v/>
      </c>
      <c r="E330" s="37">
        <f>IF(C330="","",C330*'Darlehensdaten'!$B$10/12)</f>
        <v/>
      </c>
      <c r="F330" s="37">
        <f>IF(C330="","",MAX(0,D330-E330))</f>
        <v/>
      </c>
      <c r="G330" s="37">
        <f>IF(C330="","",IF(MOD(A330,12)=0,MIN(MAX(0,C330-F330),'Darlehensdaten'!$B$6*'Darlehensdaten'!$B$12),0))</f>
        <v/>
      </c>
      <c r="H330" s="37">
        <f>IF(C330="","",F330+G330)</f>
        <v/>
      </c>
      <c r="I330" s="37">
        <f>IF(C330="","",MAX(0,C330-H330))</f>
        <v/>
      </c>
      <c r="J330" s="19">
        <f>IF(C330="","",IFERROR(E330/D330,0))</f>
        <v/>
      </c>
      <c r="K330" s="19">
        <f>IF(C330="","",IFERROR(F330/D330,0))</f>
        <v/>
      </c>
      <c r="L330" s="16">
        <f>IF(A330="","",IF(I330&lt;=0,"Vollständig getilgt",IF(I330&lt;'Darlehensdaten'!$B$6*0.5,"Restschuld unter 50 %","Aktiv")))</f>
        <v/>
      </c>
    </row>
    <row r="331">
      <c r="A331" s="12">
        <f>IF(AND(A330&lt;&gt;"",A330&lt;'Darlehensdaten'!$B$8*12),A330+1,"")</f>
        <v/>
      </c>
      <c r="B331" s="34">
        <f>IF(A331="","",EDATE(B330,1))</f>
        <v/>
      </c>
      <c r="C331" s="35">
        <f>IF(A331="","",I330)</f>
        <v/>
      </c>
      <c r="D331" s="35">
        <f>IF(C331="","",MIN('Darlehensdaten'!$E$4,C331+E331))</f>
        <v/>
      </c>
      <c r="E331" s="35">
        <f>IF(C331="","",C331*'Darlehensdaten'!$B$10/12)</f>
        <v/>
      </c>
      <c r="F331" s="35">
        <f>IF(C331="","",MAX(0,D331-E331))</f>
        <v/>
      </c>
      <c r="G331" s="35">
        <f>IF(C331="","",IF(MOD(A331,12)=0,MIN(MAX(0,C331-F331),'Darlehensdaten'!$B$6*'Darlehensdaten'!$B$12),0))</f>
        <v/>
      </c>
      <c r="H331" s="35">
        <f>IF(C331="","",F331+G331)</f>
        <v/>
      </c>
      <c r="I331" s="35">
        <f>IF(C331="","",MAX(0,C331-H331))</f>
        <v/>
      </c>
      <c r="J331" s="15">
        <f>IF(C331="","",IFERROR(E331/D331,0))</f>
        <v/>
      </c>
      <c r="K331" s="15">
        <f>IF(C331="","",IFERROR(F331/D331,0))</f>
        <v/>
      </c>
      <c r="L331" s="12">
        <f>IF(A331="","",IF(I331&lt;=0,"Vollständig getilgt",IF(I331&lt;'Darlehensdaten'!$B$6*0.5,"Restschuld unter 50 %","Aktiv")))</f>
        <v/>
      </c>
    </row>
    <row r="332">
      <c r="A332" s="16">
        <f>IF(AND(A331&lt;&gt;"",A331&lt;'Darlehensdaten'!$B$8*12),A331+1,"")</f>
        <v/>
      </c>
      <c r="B332" s="36">
        <f>IF(A332="","",EDATE(B331,1))</f>
        <v/>
      </c>
      <c r="C332" s="37">
        <f>IF(A332="","",I331)</f>
        <v/>
      </c>
      <c r="D332" s="37">
        <f>IF(C332="","",MIN('Darlehensdaten'!$E$4,C332+E332))</f>
        <v/>
      </c>
      <c r="E332" s="37">
        <f>IF(C332="","",C332*'Darlehensdaten'!$B$10/12)</f>
        <v/>
      </c>
      <c r="F332" s="37">
        <f>IF(C332="","",MAX(0,D332-E332))</f>
        <v/>
      </c>
      <c r="G332" s="37">
        <f>IF(C332="","",IF(MOD(A332,12)=0,MIN(MAX(0,C332-F332),'Darlehensdaten'!$B$6*'Darlehensdaten'!$B$12),0))</f>
        <v/>
      </c>
      <c r="H332" s="37">
        <f>IF(C332="","",F332+G332)</f>
        <v/>
      </c>
      <c r="I332" s="37">
        <f>IF(C332="","",MAX(0,C332-H332))</f>
        <v/>
      </c>
      <c r="J332" s="19">
        <f>IF(C332="","",IFERROR(E332/D332,0))</f>
        <v/>
      </c>
      <c r="K332" s="19">
        <f>IF(C332="","",IFERROR(F332/D332,0))</f>
        <v/>
      </c>
      <c r="L332" s="16">
        <f>IF(A332="","",IF(I332&lt;=0,"Vollständig getilgt",IF(I332&lt;'Darlehensdaten'!$B$6*0.5,"Restschuld unter 50 %","Aktiv")))</f>
        <v/>
      </c>
    </row>
    <row r="333">
      <c r="A333" s="12">
        <f>IF(AND(A332&lt;&gt;"",A332&lt;'Darlehensdaten'!$B$8*12),A332+1,"")</f>
        <v/>
      </c>
      <c r="B333" s="34">
        <f>IF(A333="","",EDATE(B332,1))</f>
        <v/>
      </c>
      <c r="C333" s="35">
        <f>IF(A333="","",I332)</f>
        <v/>
      </c>
      <c r="D333" s="35">
        <f>IF(C333="","",MIN('Darlehensdaten'!$E$4,C333+E333))</f>
        <v/>
      </c>
      <c r="E333" s="35">
        <f>IF(C333="","",C333*'Darlehensdaten'!$B$10/12)</f>
        <v/>
      </c>
      <c r="F333" s="35">
        <f>IF(C333="","",MAX(0,D333-E333))</f>
        <v/>
      </c>
      <c r="G333" s="35">
        <f>IF(C333="","",IF(MOD(A333,12)=0,MIN(MAX(0,C333-F333),'Darlehensdaten'!$B$6*'Darlehensdaten'!$B$12),0))</f>
        <v/>
      </c>
      <c r="H333" s="35">
        <f>IF(C333="","",F333+G333)</f>
        <v/>
      </c>
      <c r="I333" s="35">
        <f>IF(C333="","",MAX(0,C333-H333))</f>
        <v/>
      </c>
      <c r="J333" s="15">
        <f>IF(C333="","",IFERROR(E333/D333,0))</f>
        <v/>
      </c>
      <c r="K333" s="15">
        <f>IF(C333="","",IFERROR(F333/D333,0))</f>
        <v/>
      </c>
      <c r="L333" s="12">
        <f>IF(A333="","",IF(I333&lt;=0,"Vollständig getilgt",IF(I333&lt;'Darlehensdaten'!$B$6*0.5,"Restschuld unter 50 %","Aktiv")))</f>
        <v/>
      </c>
    </row>
    <row r="334">
      <c r="A334" s="16">
        <f>IF(AND(A333&lt;&gt;"",A333&lt;'Darlehensdaten'!$B$8*12),A333+1,"")</f>
        <v/>
      </c>
      <c r="B334" s="36">
        <f>IF(A334="","",EDATE(B333,1))</f>
        <v/>
      </c>
      <c r="C334" s="37">
        <f>IF(A334="","",I333)</f>
        <v/>
      </c>
      <c r="D334" s="37">
        <f>IF(C334="","",MIN('Darlehensdaten'!$E$4,C334+E334))</f>
        <v/>
      </c>
      <c r="E334" s="37">
        <f>IF(C334="","",C334*'Darlehensdaten'!$B$10/12)</f>
        <v/>
      </c>
      <c r="F334" s="37">
        <f>IF(C334="","",MAX(0,D334-E334))</f>
        <v/>
      </c>
      <c r="G334" s="37">
        <f>IF(C334="","",IF(MOD(A334,12)=0,MIN(MAX(0,C334-F334),'Darlehensdaten'!$B$6*'Darlehensdaten'!$B$12),0))</f>
        <v/>
      </c>
      <c r="H334" s="37">
        <f>IF(C334="","",F334+G334)</f>
        <v/>
      </c>
      <c r="I334" s="37">
        <f>IF(C334="","",MAX(0,C334-H334))</f>
        <v/>
      </c>
      <c r="J334" s="19">
        <f>IF(C334="","",IFERROR(E334/D334,0))</f>
        <v/>
      </c>
      <c r="K334" s="19">
        <f>IF(C334="","",IFERROR(F334/D334,0))</f>
        <v/>
      </c>
      <c r="L334" s="16">
        <f>IF(A334="","",IF(I334&lt;=0,"Vollständig getilgt",IF(I334&lt;'Darlehensdaten'!$B$6*0.5,"Restschuld unter 50 %","Aktiv")))</f>
        <v/>
      </c>
    </row>
    <row r="335">
      <c r="A335" s="12">
        <f>IF(AND(A334&lt;&gt;"",A334&lt;'Darlehensdaten'!$B$8*12),A334+1,"")</f>
        <v/>
      </c>
      <c r="B335" s="34">
        <f>IF(A335="","",EDATE(B334,1))</f>
        <v/>
      </c>
      <c r="C335" s="35">
        <f>IF(A335="","",I334)</f>
        <v/>
      </c>
      <c r="D335" s="35">
        <f>IF(C335="","",MIN('Darlehensdaten'!$E$4,C335+E335))</f>
        <v/>
      </c>
      <c r="E335" s="35">
        <f>IF(C335="","",C335*'Darlehensdaten'!$B$10/12)</f>
        <v/>
      </c>
      <c r="F335" s="35">
        <f>IF(C335="","",MAX(0,D335-E335))</f>
        <v/>
      </c>
      <c r="G335" s="35">
        <f>IF(C335="","",IF(MOD(A335,12)=0,MIN(MAX(0,C335-F335),'Darlehensdaten'!$B$6*'Darlehensdaten'!$B$12),0))</f>
        <v/>
      </c>
      <c r="H335" s="35">
        <f>IF(C335="","",F335+G335)</f>
        <v/>
      </c>
      <c r="I335" s="35">
        <f>IF(C335="","",MAX(0,C335-H335))</f>
        <v/>
      </c>
      <c r="J335" s="15">
        <f>IF(C335="","",IFERROR(E335/D335,0))</f>
        <v/>
      </c>
      <c r="K335" s="15">
        <f>IF(C335="","",IFERROR(F335/D335,0))</f>
        <v/>
      </c>
      <c r="L335" s="12">
        <f>IF(A335="","",IF(I335&lt;=0,"Vollständig getilgt",IF(I335&lt;'Darlehensdaten'!$B$6*0.5,"Restschuld unter 50 %","Aktiv")))</f>
        <v/>
      </c>
    </row>
    <row r="336">
      <c r="A336" s="16">
        <f>IF(AND(A335&lt;&gt;"",A335&lt;'Darlehensdaten'!$B$8*12),A335+1,"")</f>
        <v/>
      </c>
      <c r="B336" s="36">
        <f>IF(A336="","",EDATE(B335,1))</f>
        <v/>
      </c>
      <c r="C336" s="37">
        <f>IF(A336="","",I335)</f>
        <v/>
      </c>
      <c r="D336" s="37">
        <f>IF(C336="","",MIN('Darlehensdaten'!$E$4,C336+E336))</f>
        <v/>
      </c>
      <c r="E336" s="37">
        <f>IF(C336="","",C336*'Darlehensdaten'!$B$10/12)</f>
        <v/>
      </c>
      <c r="F336" s="37">
        <f>IF(C336="","",MAX(0,D336-E336))</f>
        <v/>
      </c>
      <c r="G336" s="37">
        <f>IF(C336="","",IF(MOD(A336,12)=0,MIN(MAX(0,C336-F336),'Darlehensdaten'!$B$6*'Darlehensdaten'!$B$12),0))</f>
        <v/>
      </c>
      <c r="H336" s="37">
        <f>IF(C336="","",F336+G336)</f>
        <v/>
      </c>
      <c r="I336" s="37">
        <f>IF(C336="","",MAX(0,C336-H336))</f>
        <v/>
      </c>
      <c r="J336" s="19">
        <f>IF(C336="","",IFERROR(E336/D336,0))</f>
        <v/>
      </c>
      <c r="K336" s="19">
        <f>IF(C336="","",IFERROR(F336/D336,0))</f>
        <v/>
      </c>
      <c r="L336" s="16">
        <f>IF(A336="","",IF(I336&lt;=0,"Vollständig getilgt",IF(I336&lt;'Darlehensdaten'!$B$6*0.5,"Restschuld unter 50 %","Aktiv")))</f>
        <v/>
      </c>
    </row>
    <row r="337">
      <c r="A337" s="12">
        <f>IF(AND(A336&lt;&gt;"",A336&lt;'Darlehensdaten'!$B$8*12),A336+1,"")</f>
        <v/>
      </c>
      <c r="B337" s="34">
        <f>IF(A337="","",EDATE(B336,1))</f>
        <v/>
      </c>
      <c r="C337" s="35">
        <f>IF(A337="","",I336)</f>
        <v/>
      </c>
      <c r="D337" s="35">
        <f>IF(C337="","",MIN('Darlehensdaten'!$E$4,C337+E337))</f>
        <v/>
      </c>
      <c r="E337" s="35">
        <f>IF(C337="","",C337*'Darlehensdaten'!$B$10/12)</f>
        <v/>
      </c>
      <c r="F337" s="35">
        <f>IF(C337="","",MAX(0,D337-E337))</f>
        <v/>
      </c>
      <c r="G337" s="35">
        <f>IF(C337="","",IF(MOD(A337,12)=0,MIN(MAX(0,C337-F337),'Darlehensdaten'!$B$6*'Darlehensdaten'!$B$12),0))</f>
        <v/>
      </c>
      <c r="H337" s="35">
        <f>IF(C337="","",F337+G337)</f>
        <v/>
      </c>
      <c r="I337" s="35">
        <f>IF(C337="","",MAX(0,C337-H337))</f>
        <v/>
      </c>
      <c r="J337" s="15">
        <f>IF(C337="","",IFERROR(E337/D337,0))</f>
        <v/>
      </c>
      <c r="K337" s="15">
        <f>IF(C337="","",IFERROR(F337/D337,0))</f>
        <v/>
      </c>
      <c r="L337" s="12">
        <f>IF(A337="","",IF(I337&lt;=0,"Vollständig getilgt",IF(I337&lt;'Darlehensdaten'!$B$6*0.5,"Restschuld unter 50 %","Aktiv")))</f>
        <v/>
      </c>
    </row>
    <row r="338">
      <c r="A338" s="16">
        <f>IF(AND(A337&lt;&gt;"",A337&lt;'Darlehensdaten'!$B$8*12),A337+1,"")</f>
        <v/>
      </c>
      <c r="B338" s="36">
        <f>IF(A338="","",EDATE(B337,1))</f>
        <v/>
      </c>
      <c r="C338" s="37">
        <f>IF(A338="","",I337)</f>
        <v/>
      </c>
      <c r="D338" s="37">
        <f>IF(C338="","",MIN('Darlehensdaten'!$E$4,C338+E338))</f>
        <v/>
      </c>
      <c r="E338" s="37">
        <f>IF(C338="","",C338*'Darlehensdaten'!$B$10/12)</f>
        <v/>
      </c>
      <c r="F338" s="37">
        <f>IF(C338="","",MAX(0,D338-E338))</f>
        <v/>
      </c>
      <c r="G338" s="37">
        <f>IF(C338="","",IF(MOD(A338,12)=0,MIN(MAX(0,C338-F338),'Darlehensdaten'!$B$6*'Darlehensdaten'!$B$12),0))</f>
        <v/>
      </c>
      <c r="H338" s="37">
        <f>IF(C338="","",F338+G338)</f>
        <v/>
      </c>
      <c r="I338" s="37">
        <f>IF(C338="","",MAX(0,C338-H338))</f>
        <v/>
      </c>
      <c r="J338" s="19">
        <f>IF(C338="","",IFERROR(E338/D338,0))</f>
        <v/>
      </c>
      <c r="K338" s="19">
        <f>IF(C338="","",IFERROR(F338/D338,0))</f>
        <v/>
      </c>
      <c r="L338" s="16">
        <f>IF(A338="","",IF(I338&lt;=0,"Vollständig getilgt",IF(I338&lt;'Darlehensdaten'!$B$6*0.5,"Restschuld unter 50 %","Aktiv")))</f>
        <v/>
      </c>
    </row>
    <row r="339">
      <c r="A339" s="12">
        <f>IF(AND(A338&lt;&gt;"",A338&lt;'Darlehensdaten'!$B$8*12),A338+1,"")</f>
        <v/>
      </c>
      <c r="B339" s="34">
        <f>IF(A339="","",EDATE(B338,1))</f>
        <v/>
      </c>
      <c r="C339" s="35">
        <f>IF(A339="","",I338)</f>
        <v/>
      </c>
      <c r="D339" s="35">
        <f>IF(C339="","",MIN('Darlehensdaten'!$E$4,C339+E339))</f>
        <v/>
      </c>
      <c r="E339" s="35">
        <f>IF(C339="","",C339*'Darlehensdaten'!$B$10/12)</f>
        <v/>
      </c>
      <c r="F339" s="35">
        <f>IF(C339="","",MAX(0,D339-E339))</f>
        <v/>
      </c>
      <c r="G339" s="35">
        <f>IF(C339="","",IF(MOD(A339,12)=0,MIN(MAX(0,C339-F339),'Darlehensdaten'!$B$6*'Darlehensdaten'!$B$12),0))</f>
        <v/>
      </c>
      <c r="H339" s="35">
        <f>IF(C339="","",F339+G339)</f>
        <v/>
      </c>
      <c r="I339" s="35">
        <f>IF(C339="","",MAX(0,C339-H339))</f>
        <v/>
      </c>
      <c r="J339" s="15">
        <f>IF(C339="","",IFERROR(E339/D339,0))</f>
        <v/>
      </c>
      <c r="K339" s="15">
        <f>IF(C339="","",IFERROR(F339/D339,0))</f>
        <v/>
      </c>
      <c r="L339" s="12">
        <f>IF(A339="","",IF(I339&lt;=0,"Vollständig getilgt",IF(I339&lt;'Darlehensdaten'!$B$6*0.5,"Restschuld unter 50 %","Aktiv")))</f>
        <v/>
      </c>
    </row>
    <row r="340">
      <c r="A340" s="16">
        <f>IF(AND(A339&lt;&gt;"",A339&lt;'Darlehensdaten'!$B$8*12),A339+1,"")</f>
        <v/>
      </c>
      <c r="B340" s="36">
        <f>IF(A340="","",EDATE(B339,1))</f>
        <v/>
      </c>
      <c r="C340" s="37">
        <f>IF(A340="","",I339)</f>
        <v/>
      </c>
      <c r="D340" s="37">
        <f>IF(C340="","",MIN('Darlehensdaten'!$E$4,C340+E340))</f>
        <v/>
      </c>
      <c r="E340" s="37">
        <f>IF(C340="","",C340*'Darlehensdaten'!$B$10/12)</f>
        <v/>
      </c>
      <c r="F340" s="37">
        <f>IF(C340="","",MAX(0,D340-E340))</f>
        <v/>
      </c>
      <c r="G340" s="37">
        <f>IF(C340="","",IF(MOD(A340,12)=0,MIN(MAX(0,C340-F340),'Darlehensdaten'!$B$6*'Darlehensdaten'!$B$12),0))</f>
        <v/>
      </c>
      <c r="H340" s="37">
        <f>IF(C340="","",F340+G340)</f>
        <v/>
      </c>
      <c r="I340" s="37">
        <f>IF(C340="","",MAX(0,C340-H340))</f>
        <v/>
      </c>
      <c r="J340" s="19">
        <f>IF(C340="","",IFERROR(E340/D340,0))</f>
        <v/>
      </c>
      <c r="K340" s="19">
        <f>IF(C340="","",IFERROR(F340/D340,0))</f>
        <v/>
      </c>
      <c r="L340" s="16">
        <f>IF(A340="","",IF(I340&lt;=0,"Vollständig getilgt",IF(I340&lt;'Darlehensdaten'!$B$6*0.5,"Restschuld unter 50 %","Aktiv")))</f>
        <v/>
      </c>
    </row>
    <row r="341">
      <c r="A341" s="12">
        <f>IF(AND(A340&lt;&gt;"",A340&lt;'Darlehensdaten'!$B$8*12),A340+1,"")</f>
        <v/>
      </c>
      <c r="B341" s="34">
        <f>IF(A341="","",EDATE(B340,1))</f>
        <v/>
      </c>
      <c r="C341" s="35">
        <f>IF(A341="","",I340)</f>
        <v/>
      </c>
      <c r="D341" s="35">
        <f>IF(C341="","",MIN('Darlehensdaten'!$E$4,C341+E341))</f>
        <v/>
      </c>
      <c r="E341" s="35">
        <f>IF(C341="","",C341*'Darlehensdaten'!$B$10/12)</f>
        <v/>
      </c>
      <c r="F341" s="35">
        <f>IF(C341="","",MAX(0,D341-E341))</f>
        <v/>
      </c>
      <c r="G341" s="35">
        <f>IF(C341="","",IF(MOD(A341,12)=0,MIN(MAX(0,C341-F341),'Darlehensdaten'!$B$6*'Darlehensdaten'!$B$12),0))</f>
        <v/>
      </c>
      <c r="H341" s="35">
        <f>IF(C341="","",F341+G341)</f>
        <v/>
      </c>
      <c r="I341" s="35">
        <f>IF(C341="","",MAX(0,C341-H341))</f>
        <v/>
      </c>
      <c r="J341" s="15">
        <f>IF(C341="","",IFERROR(E341/D341,0))</f>
        <v/>
      </c>
      <c r="K341" s="15">
        <f>IF(C341="","",IFERROR(F341/D341,0))</f>
        <v/>
      </c>
      <c r="L341" s="12">
        <f>IF(A341="","",IF(I341&lt;=0,"Vollständig getilgt",IF(I341&lt;'Darlehensdaten'!$B$6*0.5,"Restschuld unter 50 %","Aktiv")))</f>
        <v/>
      </c>
    </row>
    <row r="342">
      <c r="A342" s="16">
        <f>IF(AND(A341&lt;&gt;"",A341&lt;'Darlehensdaten'!$B$8*12),A341+1,"")</f>
        <v/>
      </c>
      <c r="B342" s="36">
        <f>IF(A342="","",EDATE(B341,1))</f>
        <v/>
      </c>
      <c r="C342" s="37">
        <f>IF(A342="","",I341)</f>
        <v/>
      </c>
      <c r="D342" s="37">
        <f>IF(C342="","",MIN('Darlehensdaten'!$E$4,C342+E342))</f>
        <v/>
      </c>
      <c r="E342" s="37">
        <f>IF(C342="","",C342*'Darlehensdaten'!$B$10/12)</f>
        <v/>
      </c>
      <c r="F342" s="37">
        <f>IF(C342="","",MAX(0,D342-E342))</f>
        <v/>
      </c>
      <c r="G342" s="37">
        <f>IF(C342="","",IF(MOD(A342,12)=0,MIN(MAX(0,C342-F342),'Darlehensdaten'!$B$6*'Darlehensdaten'!$B$12),0))</f>
        <v/>
      </c>
      <c r="H342" s="37">
        <f>IF(C342="","",F342+G342)</f>
        <v/>
      </c>
      <c r="I342" s="37">
        <f>IF(C342="","",MAX(0,C342-H342))</f>
        <v/>
      </c>
      <c r="J342" s="19">
        <f>IF(C342="","",IFERROR(E342/D342,0))</f>
        <v/>
      </c>
      <c r="K342" s="19">
        <f>IF(C342="","",IFERROR(F342/D342,0))</f>
        <v/>
      </c>
      <c r="L342" s="16">
        <f>IF(A342="","",IF(I342&lt;=0,"Vollständig getilgt",IF(I342&lt;'Darlehensdaten'!$B$6*0.5,"Restschuld unter 50 %","Aktiv")))</f>
        <v/>
      </c>
    </row>
    <row r="343">
      <c r="A343" s="12">
        <f>IF(AND(A342&lt;&gt;"",A342&lt;'Darlehensdaten'!$B$8*12),A342+1,"")</f>
        <v/>
      </c>
      <c r="B343" s="34">
        <f>IF(A343="","",EDATE(B342,1))</f>
        <v/>
      </c>
      <c r="C343" s="35">
        <f>IF(A343="","",I342)</f>
        <v/>
      </c>
      <c r="D343" s="35">
        <f>IF(C343="","",MIN('Darlehensdaten'!$E$4,C343+E343))</f>
        <v/>
      </c>
      <c r="E343" s="35">
        <f>IF(C343="","",C343*'Darlehensdaten'!$B$10/12)</f>
        <v/>
      </c>
      <c r="F343" s="35">
        <f>IF(C343="","",MAX(0,D343-E343))</f>
        <v/>
      </c>
      <c r="G343" s="35">
        <f>IF(C343="","",IF(MOD(A343,12)=0,MIN(MAX(0,C343-F343),'Darlehensdaten'!$B$6*'Darlehensdaten'!$B$12),0))</f>
        <v/>
      </c>
      <c r="H343" s="35">
        <f>IF(C343="","",F343+G343)</f>
        <v/>
      </c>
      <c r="I343" s="35">
        <f>IF(C343="","",MAX(0,C343-H343))</f>
        <v/>
      </c>
      <c r="J343" s="15">
        <f>IF(C343="","",IFERROR(E343/D343,0))</f>
        <v/>
      </c>
      <c r="K343" s="15">
        <f>IF(C343="","",IFERROR(F343/D343,0))</f>
        <v/>
      </c>
      <c r="L343" s="12">
        <f>IF(A343="","",IF(I343&lt;=0,"Vollständig getilgt",IF(I343&lt;'Darlehensdaten'!$B$6*0.5,"Restschuld unter 50 %","Aktiv")))</f>
        <v/>
      </c>
    </row>
    <row r="344">
      <c r="A344" s="16">
        <f>IF(AND(A343&lt;&gt;"",A343&lt;'Darlehensdaten'!$B$8*12),A343+1,"")</f>
        <v/>
      </c>
      <c r="B344" s="36">
        <f>IF(A344="","",EDATE(B343,1))</f>
        <v/>
      </c>
      <c r="C344" s="37">
        <f>IF(A344="","",I343)</f>
        <v/>
      </c>
      <c r="D344" s="37">
        <f>IF(C344="","",MIN('Darlehensdaten'!$E$4,C344+E344))</f>
        <v/>
      </c>
      <c r="E344" s="37">
        <f>IF(C344="","",C344*'Darlehensdaten'!$B$10/12)</f>
        <v/>
      </c>
      <c r="F344" s="37">
        <f>IF(C344="","",MAX(0,D344-E344))</f>
        <v/>
      </c>
      <c r="G344" s="37">
        <f>IF(C344="","",IF(MOD(A344,12)=0,MIN(MAX(0,C344-F344),'Darlehensdaten'!$B$6*'Darlehensdaten'!$B$12),0))</f>
        <v/>
      </c>
      <c r="H344" s="37">
        <f>IF(C344="","",F344+G344)</f>
        <v/>
      </c>
      <c r="I344" s="37">
        <f>IF(C344="","",MAX(0,C344-H344))</f>
        <v/>
      </c>
      <c r="J344" s="19">
        <f>IF(C344="","",IFERROR(E344/D344,0))</f>
        <v/>
      </c>
      <c r="K344" s="19">
        <f>IF(C344="","",IFERROR(F344/D344,0))</f>
        <v/>
      </c>
      <c r="L344" s="16">
        <f>IF(A344="","",IF(I344&lt;=0,"Vollständig getilgt",IF(I344&lt;'Darlehensdaten'!$B$6*0.5,"Restschuld unter 50 %","Aktiv")))</f>
        <v/>
      </c>
    </row>
    <row r="345">
      <c r="A345" s="12">
        <f>IF(AND(A344&lt;&gt;"",A344&lt;'Darlehensdaten'!$B$8*12),A344+1,"")</f>
        <v/>
      </c>
      <c r="B345" s="34">
        <f>IF(A345="","",EDATE(B344,1))</f>
        <v/>
      </c>
      <c r="C345" s="35">
        <f>IF(A345="","",I344)</f>
        <v/>
      </c>
      <c r="D345" s="35">
        <f>IF(C345="","",MIN('Darlehensdaten'!$E$4,C345+E345))</f>
        <v/>
      </c>
      <c r="E345" s="35">
        <f>IF(C345="","",C345*'Darlehensdaten'!$B$10/12)</f>
        <v/>
      </c>
      <c r="F345" s="35">
        <f>IF(C345="","",MAX(0,D345-E345))</f>
        <v/>
      </c>
      <c r="G345" s="35">
        <f>IF(C345="","",IF(MOD(A345,12)=0,MIN(MAX(0,C345-F345),'Darlehensdaten'!$B$6*'Darlehensdaten'!$B$12),0))</f>
        <v/>
      </c>
      <c r="H345" s="35">
        <f>IF(C345="","",F345+G345)</f>
        <v/>
      </c>
      <c r="I345" s="35">
        <f>IF(C345="","",MAX(0,C345-H345))</f>
        <v/>
      </c>
      <c r="J345" s="15">
        <f>IF(C345="","",IFERROR(E345/D345,0))</f>
        <v/>
      </c>
      <c r="K345" s="15">
        <f>IF(C345="","",IFERROR(F345/D345,0))</f>
        <v/>
      </c>
      <c r="L345" s="12">
        <f>IF(A345="","",IF(I345&lt;=0,"Vollständig getilgt",IF(I345&lt;'Darlehensdaten'!$B$6*0.5,"Restschuld unter 50 %","Aktiv")))</f>
        <v/>
      </c>
    </row>
    <row r="346">
      <c r="A346" s="16">
        <f>IF(AND(A345&lt;&gt;"",A345&lt;'Darlehensdaten'!$B$8*12),A345+1,"")</f>
        <v/>
      </c>
      <c r="B346" s="36">
        <f>IF(A346="","",EDATE(B345,1))</f>
        <v/>
      </c>
      <c r="C346" s="37">
        <f>IF(A346="","",I345)</f>
        <v/>
      </c>
      <c r="D346" s="37">
        <f>IF(C346="","",MIN('Darlehensdaten'!$E$4,C346+E346))</f>
        <v/>
      </c>
      <c r="E346" s="37">
        <f>IF(C346="","",C346*'Darlehensdaten'!$B$10/12)</f>
        <v/>
      </c>
      <c r="F346" s="37">
        <f>IF(C346="","",MAX(0,D346-E346))</f>
        <v/>
      </c>
      <c r="G346" s="37">
        <f>IF(C346="","",IF(MOD(A346,12)=0,MIN(MAX(0,C346-F346),'Darlehensdaten'!$B$6*'Darlehensdaten'!$B$12),0))</f>
        <v/>
      </c>
      <c r="H346" s="37">
        <f>IF(C346="","",F346+G346)</f>
        <v/>
      </c>
      <c r="I346" s="37">
        <f>IF(C346="","",MAX(0,C346-H346))</f>
        <v/>
      </c>
      <c r="J346" s="19">
        <f>IF(C346="","",IFERROR(E346/D346,0))</f>
        <v/>
      </c>
      <c r="K346" s="19">
        <f>IF(C346="","",IFERROR(F346/D346,0))</f>
        <v/>
      </c>
      <c r="L346" s="16">
        <f>IF(A346="","",IF(I346&lt;=0,"Vollständig getilgt",IF(I346&lt;'Darlehensdaten'!$B$6*0.5,"Restschuld unter 50 %","Aktiv")))</f>
        <v/>
      </c>
    </row>
    <row r="347">
      <c r="A347" s="12">
        <f>IF(AND(A346&lt;&gt;"",A346&lt;'Darlehensdaten'!$B$8*12),A346+1,"")</f>
        <v/>
      </c>
      <c r="B347" s="34">
        <f>IF(A347="","",EDATE(B346,1))</f>
        <v/>
      </c>
      <c r="C347" s="35">
        <f>IF(A347="","",I346)</f>
        <v/>
      </c>
      <c r="D347" s="35">
        <f>IF(C347="","",MIN('Darlehensdaten'!$E$4,C347+E347))</f>
        <v/>
      </c>
      <c r="E347" s="35">
        <f>IF(C347="","",C347*'Darlehensdaten'!$B$10/12)</f>
        <v/>
      </c>
      <c r="F347" s="35">
        <f>IF(C347="","",MAX(0,D347-E347))</f>
        <v/>
      </c>
      <c r="G347" s="35">
        <f>IF(C347="","",IF(MOD(A347,12)=0,MIN(MAX(0,C347-F347),'Darlehensdaten'!$B$6*'Darlehensdaten'!$B$12),0))</f>
        <v/>
      </c>
      <c r="H347" s="35">
        <f>IF(C347="","",F347+G347)</f>
        <v/>
      </c>
      <c r="I347" s="35">
        <f>IF(C347="","",MAX(0,C347-H347))</f>
        <v/>
      </c>
      <c r="J347" s="15">
        <f>IF(C347="","",IFERROR(E347/D347,0))</f>
        <v/>
      </c>
      <c r="K347" s="15">
        <f>IF(C347="","",IFERROR(F347/D347,0))</f>
        <v/>
      </c>
      <c r="L347" s="12">
        <f>IF(A347="","",IF(I347&lt;=0,"Vollständig getilgt",IF(I347&lt;'Darlehensdaten'!$B$6*0.5,"Restschuld unter 50 %","Aktiv")))</f>
        <v/>
      </c>
    </row>
    <row r="348">
      <c r="A348" s="16">
        <f>IF(AND(A347&lt;&gt;"",A347&lt;'Darlehensdaten'!$B$8*12),A347+1,"")</f>
        <v/>
      </c>
      <c r="B348" s="36">
        <f>IF(A348="","",EDATE(B347,1))</f>
        <v/>
      </c>
      <c r="C348" s="37">
        <f>IF(A348="","",I347)</f>
        <v/>
      </c>
      <c r="D348" s="37">
        <f>IF(C348="","",MIN('Darlehensdaten'!$E$4,C348+E348))</f>
        <v/>
      </c>
      <c r="E348" s="37">
        <f>IF(C348="","",C348*'Darlehensdaten'!$B$10/12)</f>
        <v/>
      </c>
      <c r="F348" s="37">
        <f>IF(C348="","",MAX(0,D348-E348))</f>
        <v/>
      </c>
      <c r="G348" s="37">
        <f>IF(C348="","",IF(MOD(A348,12)=0,MIN(MAX(0,C348-F348),'Darlehensdaten'!$B$6*'Darlehensdaten'!$B$12),0))</f>
        <v/>
      </c>
      <c r="H348" s="37">
        <f>IF(C348="","",F348+G348)</f>
        <v/>
      </c>
      <c r="I348" s="37">
        <f>IF(C348="","",MAX(0,C348-H348))</f>
        <v/>
      </c>
      <c r="J348" s="19">
        <f>IF(C348="","",IFERROR(E348/D348,0))</f>
        <v/>
      </c>
      <c r="K348" s="19">
        <f>IF(C348="","",IFERROR(F348/D348,0))</f>
        <v/>
      </c>
      <c r="L348" s="16">
        <f>IF(A348="","",IF(I348&lt;=0,"Vollständig getilgt",IF(I348&lt;'Darlehensdaten'!$B$6*0.5,"Restschuld unter 50 %","Aktiv")))</f>
        <v/>
      </c>
    </row>
    <row r="349">
      <c r="A349" s="12">
        <f>IF(AND(A348&lt;&gt;"",A348&lt;'Darlehensdaten'!$B$8*12),A348+1,"")</f>
        <v/>
      </c>
      <c r="B349" s="34">
        <f>IF(A349="","",EDATE(B348,1))</f>
        <v/>
      </c>
      <c r="C349" s="35">
        <f>IF(A349="","",I348)</f>
        <v/>
      </c>
      <c r="D349" s="35">
        <f>IF(C349="","",MIN('Darlehensdaten'!$E$4,C349+E349))</f>
        <v/>
      </c>
      <c r="E349" s="35">
        <f>IF(C349="","",C349*'Darlehensdaten'!$B$10/12)</f>
        <v/>
      </c>
      <c r="F349" s="35">
        <f>IF(C349="","",MAX(0,D349-E349))</f>
        <v/>
      </c>
      <c r="G349" s="35">
        <f>IF(C349="","",IF(MOD(A349,12)=0,MIN(MAX(0,C349-F349),'Darlehensdaten'!$B$6*'Darlehensdaten'!$B$12),0))</f>
        <v/>
      </c>
      <c r="H349" s="35">
        <f>IF(C349="","",F349+G349)</f>
        <v/>
      </c>
      <c r="I349" s="35">
        <f>IF(C349="","",MAX(0,C349-H349))</f>
        <v/>
      </c>
      <c r="J349" s="15">
        <f>IF(C349="","",IFERROR(E349/D349,0))</f>
        <v/>
      </c>
      <c r="K349" s="15">
        <f>IF(C349="","",IFERROR(F349/D349,0))</f>
        <v/>
      </c>
      <c r="L349" s="12">
        <f>IF(A349="","",IF(I349&lt;=0,"Vollständig getilgt",IF(I349&lt;'Darlehensdaten'!$B$6*0.5,"Restschuld unter 50 %","Aktiv")))</f>
        <v/>
      </c>
    </row>
    <row r="350">
      <c r="A350" s="16">
        <f>IF(AND(A349&lt;&gt;"",A349&lt;'Darlehensdaten'!$B$8*12),A349+1,"")</f>
        <v/>
      </c>
      <c r="B350" s="36">
        <f>IF(A350="","",EDATE(B349,1))</f>
        <v/>
      </c>
      <c r="C350" s="37">
        <f>IF(A350="","",I349)</f>
        <v/>
      </c>
      <c r="D350" s="37">
        <f>IF(C350="","",MIN('Darlehensdaten'!$E$4,C350+E350))</f>
        <v/>
      </c>
      <c r="E350" s="37">
        <f>IF(C350="","",C350*'Darlehensdaten'!$B$10/12)</f>
        <v/>
      </c>
      <c r="F350" s="37">
        <f>IF(C350="","",MAX(0,D350-E350))</f>
        <v/>
      </c>
      <c r="G350" s="37">
        <f>IF(C350="","",IF(MOD(A350,12)=0,MIN(MAX(0,C350-F350),'Darlehensdaten'!$B$6*'Darlehensdaten'!$B$12),0))</f>
        <v/>
      </c>
      <c r="H350" s="37">
        <f>IF(C350="","",F350+G350)</f>
        <v/>
      </c>
      <c r="I350" s="37">
        <f>IF(C350="","",MAX(0,C350-H350))</f>
        <v/>
      </c>
      <c r="J350" s="19">
        <f>IF(C350="","",IFERROR(E350/D350,0))</f>
        <v/>
      </c>
      <c r="K350" s="19">
        <f>IF(C350="","",IFERROR(F350/D350,0))</f>
        <v/>
      </c>
      <c r="L350" s="16">
        <f>IF(A350="","",IF(I350&lt;=0,"Vollständig getilgt",IF(I350&lt;'Darlehensdaten'!$B$6*0.5,"Restschuld unter 50 %","Aktiv")))</f>
        <v/>
      </c>
    </row>
    <row r="351">
      <c r="A351" s="12">
        <f>IF(AND(A350&lt;&gt;"",A350&lt;'Darlehensdaten'!$B$8*12),A350+1,"")</f>
        <v/>
      </c>
      <c r="B351" s="34">
        <f>IF(A351="","",EDATE(B350,1))</f>
        <v/>
      </c>
      <c r="C351" s="35">
        <f>IF(A351="","",I350)</f>
        <v/>
      </c>
      <c r="D351" s="35">
        <f>IF(C351="","",MIN('Darlehensdaten'!$E$4,C351+E351))</f>
        <v/>
      </c>
      <c r="E351" s="35">
        <f>IF(C351="","",C351*'Darlehensdaten'!$B$10/12)</f>
        <v/>
      </c>
      <c r="F351" s="35">
        <f>IF(C351="","",MAX(0,D351-E351))</f>
        <v/>
      </c>
      <c r="G351" s="35">
        <f>IF(C351="","",IF(MOD(A351,12)=0,MIN(MAX(0,C351-F351),'Darlehensdaten'!$B$6*'Darlehensdaten'!$B$12),0))</f>
        <v/>
      </c>
      <c r="H351" s="35">
        <f>IF(C351="","",F351+G351)</f>
        <v/>
      </c>
      <c r="I351" s="35">
        <f>IF(C351="","",MAX(0,C351-H351))</f>
        <v/>
      </c>
      <c r="J351" s="15">
        <f>IF(C351="","",IFERROR(E351/D351,0))</f>
        <v/>
      </c>
      <c r="K351" s="15">
        <f>IF(C351="","",IFERROR(F351/D351,0))</f>
        <v/>
      </c>
      <c r="L351" s="12">
        <f>IF(A351="","",IF(I351&lt;=0,"Vollständig getilgt",IF(I351&lt;'Darlehensdaten'!$B$6*0.5,"Restschuld unter 50 %","Aktiv")))</f>
        <v/>
      </c>
    </row>
    <row r="352">
      <c r="A352" s="16">
        <f>IF(AND(A351&lt;&gt;"",A351&lt;'Darlehensdaten'!$B$8*12),A351+1,"")</f>
        <v/>
      </c>
      <c r="B352" s="36">
        <f>IF(A352="","",EDATE(B351,1))</f>
        <v/>
      </c>
      <c r="C352" s="37">
        <f>IF(A352="","",I351)</f>
        <v/>
      </c>
      <c r="D352" s="37">
        <f>IF(C352="","",MIN('Darlehensdaten'!$E$4,C352+E352))</f>
        <v/>
      </c>
      <c r="E352" s="37">
        <f>IF(C352="","",C352*'Darlehensdaten'!$B$10/12)</f>
        <v/>
      </c>
      <c r="F352" s="37">
        <f>IF(C352="","",MAX(0,D352-E352))</f>
        <v/>
      </c>
      <c r="G352" s="37">
        <f>IF(C352="","",IF(MOD(A352,12)=0,MIN(MAX(0,C352-F352),'Darlehensdaten'!$B$6*'Darlehensdaten'!$B$12),0))</f>
        <v/>
      </c>
      <c r="H352" s="37">
        <f>IF(C352="","",F352+G352)</f>
        <v/>
      </c>
      <c r="I352" s="37">
        <f>IF(C352="","",MAX(0,C352-H352))</f>
        <v/>
      </c>
      <c r="J352" s="19">
        <f>IF(C352="","",IFERROR(E352/D352,0))</f>
        <v/>
      </c>
      <c r="K352" s="19">
        <f>IF(C352="","",IFERROR(F352/D352,0))</f>
        <v/>
      </c>
      <c r="L352" s="16">
        <f>IF(A352="","",IF(I352&lt;=0,"Vollständig getilgt",IF(I352&lt;'Darlehensdaten'!$B$6*0.5,"Restschuld unter 50 %","Aktiv")))</f>
        <v/>
      </c>
    </row>
    <row r="353">
      <c r="A353" s="12">
        <f>IF(AND(A352&lt;&gt;"",A352&lt;'Darlehensdaten'!$B$8*12),A352+1,"")</f>
        <v/>
      </c>
      <c r="B353" s="34">
        <f>IF(A353="","",EDATE(B352,1))</f>
        <v/>
      </c>
      <c r="C353" s="35">
        <f>IF(A353="","",I352)</f>
        <v/>
      </c>
      <c r="D353" s="35">
        <f>IF(C353="","",MIN('Darlehensdaten'!$E$4,C353+E353))</f>
        <v/>
      </c>
      <c r="E353" s="35">
        <f>IF(C353="","",C353*'Darlehensdaten'!$B$10/12)</f>
        <v/>
      </c>
      <c r="F353" s="35">
        <f>IF(C353="","",MAX(0,D353-E353))</f>
        <v/>
      </c>
      <c r="G353" s="35">
        <f>IF(C353="","",IF(MOD(A353,12)=0,MIN(MAX(0,C353-F353),'Darlehensdaten'!$B$6*'Darlehensdaten'!$B$12),0))</f>
        <v/>
      </c>
      <c r="H353" s="35">
        <f>IF(C353="","",F353+G353)</f>
        <v/>
      </c>
      <c r="I353" s="35">
        <f>IF(C353="","",MAX(0,C353-H353))</f>
        <v/>
      </c>
      <c r="J353" s="15">
        <f>IF(C353="","",IFERROR(E353/D353,0))</f>
        <v/>
      </c>
      <c r="K353" s="15">
        <f>IF(C353="","",IFERROR(F353/D353,0))</f>
        <v/>
      </c>
      <c r="L353" s="12">
        <f>IF(A353="","",IF(I353&lt;=0,"Vollständig getilgt",IF(I353&lt;'Darlehensdaten'!$B$6*0.5,"Restschuld unter 50 %","Aktiv")))</f>
        <v/>
      </c>
    </row>
    <row r="354">
      <c r="A354" s="16">
        <f>IF(AND(A353&lt;&gt;"",A353&lt;'Darlehensdaten'!$B$8*12),A353+1,"")</f>
        <v/>
      </c>
      <c r="B354" s="36">
        <f>IF(A354="","",EDATE(B353,1))</f>
        <v/>
      </c>
      <c r="C354" s="37">
        <f>IF(A354="","",I353)</f>
        <v/>
      </c>
      <c r="D354" s="37">
        <f>IF(C354="","",MIN('Darlehensdaten'!$E$4,C354+E354))</f>
        <v/>
      </c>
      <c r="E354" s="37">
        <f>IF(C354="","",C354*'Darlehensdaten'!$B$10/12)</f>
        <v/>
      </c>
      <c r="F354" s="37">
        <f>IF(C354="","",MAX(0,D354-E354))</f>
        <v/>
      </c>
      <c r="G354" s="37">
        <f>IF(C354="","",IF(MOD(A354,12)=0,MIN(MAX(0,C354-F354),'Darlehensdaten'!$B$6*'Darlehensdaten'!$B$12),0))</f>
        <v/>
      </c>
      <c r="H354" s="37">
        <f>IF(C354="","",F354+G354)</f>
        <v/>
      </c>
      <c r="I354" s="37">
        <f>IF(C354="","",MAX(0,C354-H354))</f>
        <v/>
      </c>
      <c r="J354" s="19">
        <f>IF(C354="","",IFERROR(E354/D354,0))</f>
        <v/>
      </c>
      <c r="K354" s="19">
        <f>IF(C354="","",IFERROR(F354/D354,0))</f>
        <v/>
      </c>
      <c r="L354" s="16">
        <f>IF(A354="","",IF(I354&lt;=0,"Vollständig getilgt",IF(I354&lt;'Darlehensdaten'!$B$6*0.5,"Restschuld unter 50 %","Aktiv")))</f>
        <v/>
      </c>
    </row>
    <row r="355">
      <c r="A355" s="12">
        <f>IF(AND(A354&lt;&gt;"",A354&lt;'Darlehensdaten'!$B$8*12),A354+1,"")</f>
        <v/>
      </c>
      <c r="B355" s="34">
        <f>IF(A355="","",EDATE(B354,1))</f>
        <v/>
      </c>
      <c r="C355" s="35">
        <f>IF(A355="","",I354)</f>
        <v/>
      </c>
      <c r="D355" s="35">
        <f>IF(C355="","",MIN('Darlehensdaten'!$E$4,C355+E355))</f>
        <v/>
      </c>
      <c r="E355" s="35">
        <f>IF(C355="","",C355*'Darlehensdaten'!$B$10/12)</f>
        <v/>
      </c>
      <c r="F355" s="35">
        <f>IF(C355="","",MAX(0,D355-E355))</f>
        <v/>
      </c>
      <c r="G355" s="35">
        <f>IF(C355="","",IF(MOD(A355,12)=0,MIN(MAX(0,C355-F355),'Darlehensdaten'!$B$6*'Darlehensdaten'!$B$12),0))</f>
        <v/>
      </c>
      <c r="H355" s="35">
        <f>IF(C355="","",F355+G355)</f>
        <v/>
      </c>
      <c r="I355" s="35">
        <f>IF(C355="","",MAX(0,C355-H355))</f>
        <v/>
      </c>
      <c r="J355" s="15">
        <f>IF(C355="","",IFERROR(E355/D355,0))</f>
        <v/>
      </c>
      <c r="K355" s="15">
        <f>IF(C355="","",IFERROR(F355/D355,0))</f>
        <v/>
      </c>
      <c r="L355" s="12">
        <f>IF(A355="","",IF(I355&lt;=0,"Vollständig getilgt",IF(I355&lt;'Darlehensdaten'!$B$6*0.5,"Restschuld unter 50 %","Aktiv")))</f>
        <v/>
      </c>
    </row>
    <row r="356">
      <c r="A356" s="16">
        <f>IF(AND(A355&lt;&gt;"",A355&lt;'Darlehensdaten'!$B$8*12),A355+1,"")</f>
        <v/>
      </c>
      <c r="B356" s="36">
        <f>IF(A356="","",EDATE(B355,1))</f>
        <v/>
      </c>
      <c r="C356" s="37">
        <f>IF(A356="","",I355)</f>
        <v/>
      </c>
      <c r="D356" s="37">
        <f>IF(C356="","",MIN('Darlehensdaten'!$E$4,C356+E356))</f>
        <v/>
      </c>
      <c r="E356" s="37">
        <f>IF(C356="","",C356*'Darlehensdaten'!$B$10/12)</f>
        <v/>
      </c>
      <c r="F356" s="37">
        <f>IF(C356="","",MAX(0,D356-E356))</f>
        <v/>
      </c>
      <c r="G356" s="37">
        <f>IF(C356="","",IF(MOD(A356,12)=0,MIN(MAX(0,C356-F356),'Darlehensdaten'!$B$6*'Darlehensdaten'!$B$12),0))</f>
        <v/>
      </c>
      <c r="H356" s="37">
        <f>IF(C356="","",F356+G356)</f>
        <v/>
      </c>
      <c r="I356" s="37">
        <f>IF(C356="","",MAX(0,C356-H356))</f>
        <v/>
      </c>
      <c r="J356" s="19">
        <f>IF(C356="","",IFERROR(E356/D356,0))</f>
        <v/>
      </c>
      <c r="K356" s="19">
        <f>IF(C356="","",IFERROR(F356/D356,0))</f>
        <v/>
      </c>
      <c r="L356" s="16">
        <f>IF(A356="","",IF(I356&lt;=0,"Vollständig getilgt",IF(I356&lt;'Darlehensdaten'!$B$6*0.5,"Restschuld unter 50 %","Aktiv")))</f>
        <v/>
      </c>
    </row>
    <row r="357">
      <c r="A357" s="12">
        <f>IF(AND(A356&lt;&gt;"",A356&lt;'Darlehensdaten'!$B$8*12),A356+1,"")</f>
        <v/>
      </c>
      <c r="B357" s="34">
        <f>IF(A357="","",EDATE(B356,1))</f>
        <v/>
      </c>
      <c r="C357" s="35">
        <f>IF(A357="","",I356)</f>
        <v/>
      </c>
      <c r="D357" s="35">
        <f>IF(C357="","",MIN('Darlehensdaten'!$E$4,C357+E357))</f>
        <v/>
      </c>
      <c r="E357" s="35">
        <f>IF(C357="","",C357*'Darlehensdaten'!$B$10/12)</f>
        <v/>
      </c>
      <c r="F357" s="35">
        <f>IF(C357="","",MAX(0,D357-E357))</f>
        <v/>
      </c>
      <c r="G357" s="35">
        <f>IF(C357="","",IF(MOD(A357,12)=0,MIN(MAX(0,C357-F357),'Darlehensdaten'!$B$6*'Darlehensdaten'!$B$12),0))</f>
        <v/>
      </c>
      <c r="H357" s="35">
        <f>IF(C357="","",F357+G357)</f>
        <v/>
      </c>
      <c r="I357" s="35">
        <f>IF(C357="","",MAX(0,C357-H357))</f>
        <v/>
      </c>
      <c r="J357" s="15">
        <f>IF(C357="","",IFERROR(E357/D357,0))</f>
        <v/>
      </c>
      <c r="K357" s="15">
        <f>IF(C357="","",IFERROR(F357/D357,0))</f>
        <v/>
      </c>
      <c r="L357" s="12">
        <f>IF(A357="","",IF(I357&lt;=0,"Vollständig getilgt",IF(I357&lt;'Darlehensdaten'!$B$6*0.5,"Restschuld unter 50 %","Aktiv")))</f>
        <v/>
      </c>
    </row>
    <row r="358">
      <c r="A358" s="16">
        <f>IF(AND(A357&lt;&gt;"",A357&lt;'Darlehensdaten'!$B$8*12),A357+1,"")</f>
        <v/>
      </c>
      <c r="B358" s="36">
        <f>IF(A358="","",EDATE(B357,1))</f>
        <v/>
      </c>
      <c r="C358" s="37">
        <f>IF(A358="","",I357)</f>
        <v/>
      </c>
      <c r="D358" s="37">
        <f>IF(C358="","",MIN('Darlehensdaten'!$E$4,C358+E358))</f>
        <v/>
      </c>
      <c r="E358" s="37">
        <f>IF(C358="","",C358*'Darlehensdaten'!$B$10/12)</f>
        <v/>
      </c>
      <c r="F358" s="37">
        <f>IF(C358="","",MAX(0,D358-E358))</f>
        <v/>
      </c>
      <c r="G358" s="37">
        <f>IF(C358="","",IF(MOD(A358,12)=0,MIN(MAX(0,C358-F358),'Darlehensdaten'!$B$6*'Darlehensdaten'!$B$12),0))</f>
        <v/>
      </c>
      <c r="H358" s="37">
        <f>IF(C358="","",F358+G358)</f>
        <v/>
      </c>
      <c r="I358" s="37">
        <f>IF(C358="","",MAX(0,C358-H358))</f>
        <v/>
      </c>
      <c r="J358" s="19">
        <f>IF(C358="","",IFERROR(E358/D358,0))</f>
        <v/>
      </c>
      <c r="K358" s="19">
        <f>IF(C358="","",IFERROR(F358/D358,0))</f>
        <v/>
      </c>
      <c r="L358" s="16">
        <f>IF(A358="","",IF(I358&lt;=0,"Vollständig getilgt",IF(I358&lt;'Darlehensdaten'!$B$6*0.5,"Restschuld unter 50 %","Aktiv")))</f>
        <v/>
      </c>
    </row>
    <row r="359">
      <c r="A359" s="12">
        <f>IF(AND(A358&lt;&gt;"",A358&lt;'Darlehensdaten'!$B$8*12),A358+1,"")</f>
        <v/>
      </c>
      <c r="B359" s="34">
        <f>IF(A359="","",EDATE(B358,1))</f>
        <v/>
      </c>
      <c r="C359" s="35">
        <f>IF(A359="","",I358)</f>
        <v/>
      </c>
      <c r="D359" s="35">
        <f>IF(C359="","",MIN('Darlehensdaten'!$E$4,C359+E359))</f>
        <v/>
      </c>
      <c r="E359" s="35">
        <f>IF(C359="","",C359*'Darlehensdaten'!$B$10/12)</f>
        <v/>
      </c>
      <c r="F359" s="35">
        <f>IF(C359="","",MAX(0,D359-E359))</f>
        <v/>
      </c>
      <c r="G359" s="35">
        <f>IF(C359="","",IF(MOD(A359,12)=0,MIN(MAX(0,C359-F359),'Darlehensdaten'!$B$6*'Darlehensdaten'!$B$12),0))</f>
        <v/>
      </c>
      <c r="H359" s="35">
        <f>IF(C359="","",F359+G359)</f>
        <v/>
      </c>
      <c r="I359" s="35">
        <f>IF(C359="","",MAX(0,C359-H359))</f>
        <v/>
      </c>
      <c r="J359" s="15">
        <f>IF(C359="","",IFERROR(E359/D359,0))</f>
        <v/>
      </c>
      <c r="K359" s="15">
        <f>IF(C359="","",IFERROR(F359/D359,0))</f>
        <v/>
      </c>
      <c r="L359" s="12">
        <f>IF(A359="","",IF(I359&lt;=0,"Vollständig getilgt",IF(I359&lt;'Darlehensdaten'!$B$6*0.5,"Restschuld unter 50 %","Aktiv")))</f>
        <v/>
      </c>
    </row>
    <row r="360">
      <c r="A360" s="16">
        <f>IF(AND(A359&lt;&gt;"",A359&lt;'Darlehensdaten'!$B$8*12),A359+1,"")</f>
        <v/>
      </c>
      <c r="B360" s="36">
        <f>IF(A360="","",EDATE(B359,1))</f>
        <v/>
      </c>
      <c r="C360" s="37">
        <f>IF(A360="","",I359)</f>
        <v/>
      </c>
      <c r="D360" s="37">
        <f>IF(C360="","",MIN('Darlehensdaten'!$E$4,C360+E360))</f>
        <v/>
      </c>
      <c r="E360" s="37">
        <f>IF(C360="","",C360*'Darlehensdaten'!$B$10/12)</f>
        <v/>
      </c>
      <c r="F360" s="37">
        <f>IF(C360="","",MAX(0,D360-E360))</f>
        <v/>
      </c>
      <c r="G360" s="37">
        <f>IF(C360="","",IF(MOD(A360,12)=0,MIN(MAX(0,C360-F360),'Darlehensdaten'!$B$6*'Darlehensdaten'!$B$12),0))</f>
        <v/>
      </c>
      <c r="H360" s="37">
        <f>IF(C360="","",F360+G360)</f>
        <v/>
      </c>
      <c r="I360" s="37">
        <f>IF(C360="","",MAX(0,C360-H360))</f>
        <v/>
      </c>
      <c r="J360" s="19">
        <f>IF(C360="","",IFERROR(E360/D360,0))</f>
        <v/>
      </c>
      <c r="K360" s="19">
        <f>IF(C360="","",IFERROR(F360/D360,0))</f>
        <v/>
      </c>
      <c r="L360" s="16">
        <f>IF(A360="","",IF(I360&lt;=0,"Vollständig getilgt",IF(I360&lt;'Darlehensdaten'!$B$6*0.5,"Restschuld unter 50 %","Aktiv")))</f>
        <v/>
      </c>
    </row>
    <row r="361">
      <c r="A361" s="12">
        <f>IF(AND(A360&lt;&gt;"",A360&lt;'Darlehensdaten'!$B$8*12),A360+1,"")</f>
        <v/>
      </c>
      <c r="B361" s="34">
        <f>IF(A361="","",EDATE(B360,1))</f>
        <v/>
      </c>
      <c r="C361" s="35">
        <f>IF(A361="","",I360)</f>
        <v/>
      </c>
      <c r="D361" s="35">
        <f>IF(C361="","",MIN('Darlehensdaten'!$E$4,C361+E361))</f>
        <v/>
      </c>
      <c r="E361" s="35">
        <f>IF(C361="","",C361*'Darlehensdaten'!$B$10/12)</f>
        <v/>
      </c>
      <c r="F361" s="35">
        <f>IF(C361="","",MAX(0,D361-E361))</f>
        <v/>
      </c>
      <c r="G361" s="35">
        <f>IF(C361="","",IF(MOD(A361,12)=0,MIN(MAX(0,C361-F361),'Darlehensdaten'!$B$6*'Darlehensdaten'!$B$12),0))</f>
        <v/>
      </c>
      <c r="H361" s="35">
        <f>IF(C361="","",F361+G361)</f>
        <v/>
      </c>
      <c r="I361" s="35">
        <f>IF(C361="","",MAX(0,C361-H361))</f>
        <v/>
      </c>
      <c r="J361" s="15">
        <f>IF(C361="","",IFERROR(E361/D361,0))</f>
        <v/>
      </c>
      <c r="K361" s="15">
        <f>IF(C361="","",IFERROR(F361/D361,0))</f>
        <v/>
      </c>
      <c r="L361" s="12">
        <f>IF(A361="","",IF(I361&lt;=0,"Vollständig getilgt",IF(I361&lt;'Darlehensdaten'!$B$6*0.5,"Restschuld unter 50 %","Aktiv")))</f>
        <v/>
      </c>
    </row>
    <row r="362">
      <c r="A362" s="16">
        <f>IF(AND(A361&lt;&gt;"",A361&lt;'Darlehensdaten'!$B$8*12),A361+1,"")</f>
        <v/>
      </c>
      <c r="B362" s="36">
        <f>IF(A362="","",EDATE(B361,1))</f>
        <v/>
      </c>
      <c r="C362" s="37">
        <f>IF(A362="","",I361)</f>
        <v/>
      </c>
      <c r="D362" s="37">
        <f>IF(C362="","",MIN('Darlehensdaten'!$E$4,C362+E362))</f>
        <v/>
      </c>
      <c r="E362" s="37">
        <f>IF(C362="","",C362*'Darlehensdaten'!$B$10/12)</f>
        <v/>
      </c>
      <c r="F362" s="37">
        <f>IF(C362="","",MAX(0,D362-E362))</f>
        <v/>
      </c>
      <c r="G362" s="37">
        <f>IF(C362="","",IF(MOD(A362,12)=0,MIN(MAX(0,C362-F362),'Darlehensdaten'!$B$6*'Darlehensdaten'!$B$12),0))</f>
        <v/>
      </c>
      <c r="H362" s="37">
        <f>IF(C362="","",F362+G362)</f>
        <v/>
      </c>
      <c r="I362" s="37">
        <f>IF(C362="","",MAX(0,C362-H362))</f>
        <v/>
      </c>
      <c r="J362" s="19">
        <f>IF(C362="","",IFERROR(E362/D362,0))</f>
        <v/>
      </c>
      <c r="K362" s="19">
        <f>IF(C362="","",IFERROR(F362/D362,0))</f>
        <v/>
      </c>
      <c r="L362" s="16">
        <f>IF(A362="","",IF(I362&lt;=0,"Vollständig getilgt",IF(I362&lt;'Darlehensdaten'!$B$6*0.5,"Restschuld unter 50 %","Aktiv")))</f>
        <v/>
      </c>
    </row>
    <row r="363"/>
    <row r="364">
      <c r="A364" s="2" t="inlineStr">
        <is>
          <t>Kennzahlen über die gesamte Laufzeit</t>
        </is>
      </c>
      <c r="B364" s="2" t="n"/>
      <c r="C364" s="2" t="n"/>
      <c r="D364" s="2" t="n"/>
      <c r="E364" s="2" t="n"/>
      <c r="F364" s="2" t="n"/>
      <c r="G364" s="2" t="n"/>
      <c r="H364" s="2" t="n"/>
      <c r="I364" s="2" t="n"/>
      <c r="J364" s="2" t="n"/>
      <c r="K364" s="2" t="n"/>
      <c r="L364" s="2" t="n"/>
    </row>
    <row r="365">
      <c r="A365" s="3" t="inlineStr">
        <is>
          <t>Summe Zinsen</t>
        </is>
      </c>
      <c r="B365" s="31">
        <f>SUM(E3:E362)</f>
        <v/>
      </c>
      <c r="D365" s="3" t="inlineStr">
        <is>
          <t>Summe Tilgungen</t>
        </is>
      </c>
      <c r="E365" s="31">
        <f>SUM(F3:F362)</f>
        <v/>
      </c>
      <c r="G365" s="3" t="inlineStr">
        <is>
          <t>Durchschnitt Zinsanteil</t>
        </is>
      </c>
      <c r="H365" s="31">
        <f>IFERROR(AVERAGE(E3:E362),0)</f>
        <v/>
      </c>
      <c r="J365" s="3" t="inlineStr">
        <is>
          <t>Vollständig getilgte Raten</t>
        </is>
      </c>
      <c r="K365" s="20">
        <f>COUNTIF(L3:L362,"Vollständig getilgt")</f>
        <v/>
      </c>
    </row>
  </sheetData>
  <autoFilter ref="A2:L362"/>
  <mergeCells count="1">
    <mergeCell ref="A1:L1"/>
  </mergeCells>
  <conditionalFormatting sqref="C3:I362">
    <cfRule type="cellIs" priority="1" operator="lessThan" dxfId="0">
      <formula>0</formula>
    </cfRule>
  </conditionalFormatting>
  <conditionalFormatting sqref="F3:H362">
    <cfRule type="cellIs" priority="2" operator="greaterThan" dxfId="1">
      <formula>0</formula>
    </cfRule>
  </conditionalFormatting>
  <conditionalFormatting sqref="L3:L362">
    <cfRule type="expression" priority="3" dxfId="1">
      <formula>$L3="Restschuld unter 50 %"</formula>
    </cfRule>
    <cfRule type="expression" priority="4" dxfId="2">
      <formula>$L3="Vollständig getilgt"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45" customWidth="1" min="1" max="1"/>
    <col width="21" customWidth="1" min="2" max="2"/>
    <col width="4" customWidth="1" min="3" max="3"/>
    <col width="4" customWidth="1" min="4" max="4"/>
    <col width="4" customWidth="1" min="5" max="5"/>
    <col width="24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  <col width="12" customWidth="1" min="18" max="18"/>
    <col width="12" customWidth="1" min="19" max="19"/>
    <col width="12" customWidth="1" min="20" max="20"/>
  </cols>
  <sheetData>
    <row r="1" ht="26" customHeight="1">
      <c r="A1" s="1" t="inlineStr">
        <is>
          <t>Dashboard &amp; Hinweise – Annuitätendarlehen</t>
        </is>
      </c>
      <c r="B1" s="29" t="n"/>
      <c r="C1" s="29" t="n"/>
      <c r="D1" s="29" t="n"/>
      <c r="E1" s="29" t="n"/>
      <c r="F1" s="29" t="n"/>
      <c r="G1" s="29" t="n"/>
      <c r="H1" s="29" t="n"/>
      <c r="I1" s="29" t="n"/>
      <c r="J1" s="29" t="n"/>
      <c r="K1" s="29" t="n"/>
      <c r="L1" s="30" t="n"/>
    </row>
    <row r="2"/>
    <row r="3">
      <c r="A3" s="2" t="inlineStr">
        <is>
          <t>Kennzahlenübersicht</t>
        </is>
      </c>
      <c r="B3" s="2" t="n"/>
      <c r="F3" s="11" t="inlineStr">
        <is>
          <t>Verhältnis im ersten Jahr</t>
        </is>
      </c>
      <c r="G3" s="11" t="inlineStr">
        <is>
          <t>Betrag</t>
        </is>
      </c>
    </row>
    <row r="4">
      <c r="A4" s="3" t="inlineStr">
        <is>
          <t>Darlehensbetrag</t>
        </is>
      </c>
      <c r="B4" s="31">
        <f>'Darlehensdaten'!$B$6</f>
        <v/>
      </c>
      <c r="F4" s="21" t="inlineStr">
        <is>
          <t>Zinszahlungen</t>
        </is>
      </c>
      <c r="G4" s="31">
        <f>'Dashboard &amp; Hinweise'!$B$6</f>
        <v/>
      </c>
    </row>
    <row r="5">
      <c r="A5" s="3" t="inlineStr">
        <is>
          <t>Monatliche Annuität</t>
        </is>
      </c>
      <c r="B5" s="31">
        <f>'Darlehensdaten'!$E$4</f>
        <v/>
      </c>
      <c r="F5" s="22" t="inlineStr">
        <is>
          <t>Tilgungen</t>
        </is>
      </c>
      <c r="G5" s="31">
        <f>'Dashboard &amp; Hinweise'!$B$7</f>
        <v/>
      </c>
    </row>
    <row r="6">
      <c r="A6" s="3" t="inlineStr">
        <is>
          <t>Zinszahlung im ersten Jahr</t>
        </is>
      </c>
      <c r="B6" s="31">
        <f>SUM('Tilgungsplan'!$E$3:$E$14)</f>
        <v/>
      </c>
    </row>
    <row r="7">
      <c r="A7" s="3" t="inlineStr">
        <is>
          <t>Tilgung im ersten Jahr</t>
        </is>
      </c>
      <c r="B7" s="31">
        <f>SUM('Tilgungsplan'!$F$3:$F$14)</f>
        <v/>
      </c>
    </row>
    <row r="8">
      <c r="A8" s="3" t="inlineStr">
        <is>
          <t>Restschuld nach Zinsbindung</t>
        </is>
      </c>
      <c r="B8" s="31">
        <f>IFERROR(VLOOKUP('Darlehensdaten'!$B$9*12,'Tilgungsplan'!$A$3:$I$362,9,FALSE),0)</f>
        <v/>
      </c>
    </row>
    <row r="9">
      <c r="A9" s="3" t="inlineStr">
        <is>
          <t>Gesamte Zinszahlungen Zinsbindung</t>
        </is>
      </c>
      <c r="B9" s="31">
        <f>IFERROR(SUMIFS('Tilgungsplan'!$E$3:$E$362,'Tilgungsplan'!$A$3:$A$362,"&lt;="&amp;'Darlehensdaten'!$B$9*12),0)</f>
        <v/>
      </c>
    </row>
    <row r="10">
      <c r="A10" s="3" t="inlineStr">
        <is>
          <t>Monatlicher Vermietungs-Cashflow</t>
        </is>
      </c>
      <c r="B10" s="31">
        <f>'Darlehensdaten'!$E$7</f>
        <v/>
      </c>
    </row>
    <row r="11">
      <c r="A11" s="3" t="inlineStr">
        <is>
          <t>Restschuldquote</t>
        </is>
      </c>
      <c r="B11" s="9">
        <f>IFERROR('Dashboard &amp; Hinweise'!$B$8/'Dashboard &amp; Hinweise'!$B$4,0)</f>
        <v/>
      </c>
    </row>
    <row r="12"/>
    <row r="13"/>
    <row r="14"/>
    <row r="15"/>
    <row r="16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>
      <c r="A32" s="2" t="inlineStr">
        <is>
          <t>Wichtige Hinweise</t>
        </is>
      </c>
      <c r="B32" s="2" t="n"/>
      <c r="C32" s="2" t="n"/>
      <c r="D32" s="2" t="n"/>
      <c r="E32" s="2" t="n"/>
      <c r="F32" s="2" t="n"/>
      <c r="G32" s="2" t="n"/>
      <c r="H32" s="2" t="n"/>
      <c r="I32" s="2" t="n"/>
      <c r="J32" s="2" t="n"/>
      <c r="K32" s="2" t="n"/>
      <c r="L32" s="2" t="n"/>
    </row>
    <row r="33" ht="36" customHeight="1">
      <c r="A33" s="23" t="inlineStr">
        <is>
          <t>Die Vorlage dient der Planung und ersetzt keine Finanzierungs- oder Steuerberatung.</t>
        </is>
      </c>
    </row>
    <row r="34" ht="36" customHeight="1">
      <c r="A34" s="23" t="inlineStr">
        <is>
          <t>Sondertilgungen, Bereitstellungszinsen, Gebühren und Änderungen des Sollzinssatzes sind mit der finanzierenden Bank abzugleichen.</t>
        </is>
      </c>
    </row>
    <row r="35" ht="36" customHeight="1">
      <c r="A35" s="23" t="inlineStr">
        <is>
          <t>Bei vermieteten Immobilien können Schuldzinsen grundsätzlich als Werbungskosten in Anlage V relevant sein; eine steuerliche Prüfung durch eine Steuerberatung wird empfohlen.</t>
        </is>
      </c>
    </row>
    <row r="36" ht="36" customHeight="1">
      <c r="A36" s="23" t="inlineStr">
        <is>
          <t>Nach Ablauf der Zinsbindung ist eine Anschlussfinanzierung erforderlich. Prüfen Sie rechtzeitig Konditionen und Liquidität für die Anschlussfinanzierung.</t>
        </is>
      </c>
    </row>
  </sheetData>
  <mergeCells count="1">
    <mergeCell ref="A1:L1"/>
  </mergeCells>
  <conditionalFormatting sqref="B10">
    <cfRule type="cellIs" priority="1" operator="lessThan" dxfId="0">
      <formula>0</formula>
    </cfRule>
    <cfRule type="cellIs" priority="2" operator="greaterThan" dxfId="1">
      <formula>0</formula>
    </cfRule>
  </conditionalFormatting>
  <conditionalFormatting sqref="B11">
    <cfRule type="cellIs" priority="3" operator="greaterThan" dxfId="0">
      <formula>0.8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15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1" customWidth="1" min="1" max="1"/>
    <col width="95" customWidth="1" min="2" max="2"/>
    <col width="4" customWidth="1" min="3" max="3"/>
    <col width="4" customWidth="1" min="4" max="4"/>
    <col width="4" customWidth="1" min="5" max="5"/>
    <col width="4" customWidth="1" min="6" max="6"/>
    <col width="4" customWidth="1" min="7" max="7"/>
  </cols>
  <sheetData>
    <row r="1" ht="26" customHeight="1">
      <c r="A1" s="1" t="inlineStr">
        <is>
          <t>Anleitung zur Nutzung der Annuitätendarlehen-Vorlage</t>
        </is>
      </c>
      <c r="B1" s="29" t="n"/>
      <c r="C1" s="29" t="n"/>
      <c r="D1" s="29" t="n"/>
      <c r="E1" s="29" t="n"/>
      <c r="F1" s="29" t="n"/>
      <c r="G1" s="30" t="n"/>
    </row>
    <row r="2"/>
    <row r="3">
      <c r="A3" s="11" t="inlineStr">
        <is>
          <t>Schritt</t>
        </is>
      </c>
      <c r="B3" s="11" t="inlineStr">
        <is>
          <t>Erläuterung</t>
        </is>
      </c>
    </row>
    <row r="4" ht="52" customHeight="1">
      <c r="A4" s="24" t="inlineStr">
        <is>
          <t>1. Darlehensdaten pflegen</t>
        </is>
      </c>
      <c r="B4" s="25" t="inlineStr">
        <is>
          <t>Tragen Sie im Blatt „Darlehensdaten“ Darlehensnehmer, Objektadresse, Darlehensbetrag, Auszahlungsdatum, Laufzeit, Zinsbindung, Tilgung und Vermietungsdaten ein. Hellgelbe Zellen sind für Ihre Eingaben vorgesehen.</t>
        </is>
      </c>
    </row>
    <row r="5" ht="52" customHeight="1">
      <c r="A5" s="26" t="inlineStr">
        <is>
          <t>2. Zinsbindung auswählen</t>
        </is>
      </c>
      <c r="B5" s="27" t="inlineStr">
        <is>
          <t>Wählen Sie die gewünschte Zinsbindung aus der Auswahlliste. Der Sollzinssatz wird automatisch aus der darunterliegenden Zinsvergleichstabelle übernommen. Die Werte der Vergleichstabelle können Sie bei Bedarf an Ihr Bankangebot anpassen.</t>
        </is>
      </c>
    </row>
    <row r="6" ht="52" customHeight="1">
      <c r="A6" s="24" t="inlineStr">
        <is>
          <t>3. Annuität verstehen</t>
        </is>
      </c>
      <c r="B6" s="25" t="inlineStr">
        <is>
          <t>Die monatliche Annuität besteht aus Zins- und Tilgungsanteil. Mit fortschreitender Laufzeit sinkt der Zinsanteil, während sich der Tilgungsanteil erhöht.</t>
        </is>
      </c>
    </row>
    <row r="7" ht="52" customHeight="1">
      <c r="A7" s="26" t="inlineStr">
        <is>
          <t>4. Sondertilgung prüfen</t>
        </is>
      </c>
      <c r="B7" s="27" t="inlineStr">
        <is>
          <t>Die jährliche Sondertilgung wird im Tilgungsplan jeweils nach zwölf Raten berücksichtigt. Stimmen Sie die zulässige Höhe und den Ausführungstermin mit Ihrer finanzierenden Bank ab.</t>
        </is>
      </c>
    </row>
    <row r="8" ht="52" customHeight="1">
      <c r="A8" s="24" t="inlineStr">
        <is>
          <t>5. Tilgungsplan auswerten</t>
        </is>
      </c>
      <c r="B8" s="25" t="inlineStr">
        <is>
          <t>Das Blatt „Tilgungsplan“ zeigt bis zu 360 monatliche Raten. Leere Folgeraten bleiben nach Ende der gewählten Laufzeit leer. Grün hervorgehobene Beträge kennzeichnen positive Tilgungen.</t>
        </is>
      </c>
    </row>
    <row r="9" ht="52" customHeight="1">
      <c r="A9" s="26" t="inlineStr">
        <is>
          <t>6. Dashboard nutzen</t>
        </is>
      </c>
      <c r="B9" s="27" t="inlineStr">
        <is>
          <t>Im Dashboard sehen Sie die wichtigsten Kennzahlen, den Cashflow aus Vermietung sowie Diagramme zur Restschuldentwicklung und zur Zusammensetzung der Annuität.</t>
        </is>
      </c>
    </row>
    <row r="10" ht="52" customHeight="1">
      <c r="A10" s="24" t="inlineStr">
        <is>
          <t>7. Vermietung berücksichtigen</t>
        </is>
      </c>
      <c r="B10" s="25" t="inlineStr">
        <is>
          <t>Der monatliche Netto-Cashflow berücksichtigt Bruttokaltmiete, Hausgeld, nicht umlagefähige Hausgeldanteile und die monatliche Annuität. Individuelle Leerstände, Instandhaltung und Steuern sind zusätzlich zu prüfen.</t>
        </is>
      </c>
    </row>
    <row r="11" ht="52" customHeight="1">
      <c r="A11" s="26" t="inlineStr">
        <is>
          <t>8. Anschlussfinanzierung vorbereiten</t>
        </is>
      </c>
      <c r="B11" s="27" t="inlineStr">
        <is>
          <t>Nach Ablauf der Zinsbindung besteht regelmäßig eine Restschuld. Planen Sie rechtzeitig eine Anschlussfinanzierung und vergleichen Sie Konditionen verschiedener Kreditinstitute.</t>
        </is>
      </c>
    </row>
    <row r="12"/>
    <row r="13"/>
    <row r="14">
      <c r="A14" s="2" t="inlineStr">
        <is>
          <t>Hinweis zur steuerlichen Einordnung</t>
        </is>
      </c>
      <c r="B14" s="2" t="n"/>
    </row>
    <row r="15" ht="46" customHeight="1">
      <c r="A15" s="28" t="inlineStr">
        <is>
          <t>Bei vermieteten Immobilien können Schuldzinsen grundsätzlich als Werbungskosten in Anlage V relevant sein. Lassen Sie die konkrete steuerliche Behandlung durch eine Steuerberatung prüfen.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2026-10-26T13:35:35Z</dcterms:created>
  <dcterms:modified xmlns:dcterms="http://purl.org/dc/terms/" xmlns:xsi="http://www.w3.org/2001/XMLSchema-instance" xsi:type="dcterms:W3CDTF">2026-10-26T13:35:35Z</dcterms:modified>
</cp:coreProperties>
</file>