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ebenkosten_Erfassung" sheetId="1" state="visible" r:id="rId1"/>
    <sheet xmlns:r="http://schemas.openxmlformats.org/officeDocument/2006/relationships" name="Abrechnungsübersicht" sheetId="2" state="visible" r:id="rId2"/>
    <sheet xmlns:r="http://schemas.openxmlformats.org/officeDocument/2006/relationships" name="Auswertung_Chart" sheetId="3" state="visible" r:id="rId3"/>
    <sheet xmlns:r="http://schemas.openxmlformats.org/officeDocument/2006/relationships" name="Hinweise_und_Legen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.MM.YYYY"/>
    <numFmt numFmtId="165" formatCode="#,##0.00\ &quot;€&quot;"/>
    <numFmt numFmtId="166" formatCode="0.0%"/>
  </numFmts>
  <fonts count="7">
    <font>
      <name val="Calibri"/>
      <family val="2"/>
      <color theme="1"/>
      <sz val="11"/>
      <scheme val="minor"/>
    </font>
    <font>
      <name val="Calibri"/>
      <b val="1"/>
      <color rgb="000F172A"/>
      <sz val="14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0"/>
    </font>
    <font>
      <name val="Calibri"/>
      <b val="1"/>
      <sz val="10"/>
    </font>
  </fonts>
  <fills count="12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F0FDFA"/>
      </patternFill>
    </fill>
    <fill>
      <patternFill patternType="solid">
        <fgColor rgb="0014B8A6"/>
      </patternFill>
    </fill>
    <fill>
      <patternFill patternType="solid">
        <fgColor rgb="00E0F2FE"/>
      </patternFill>
    </fill>
    <fill>
      <patternFill patternType="solid">
        <fgColor rgb="000F766E"/>
      </patternFill>
    </fill>
    <fill>
      <patternFill patternType="solid">
        <fgColor rgb="00FEF9C3"/>
      </patternFill>
    </fill>
    <fill>
      <patternFill patternType="solid">
        <fgColor rgb="00DCFCE7"/>
      </patternFill>
    </fill>
    <fill>
      <patternFill patternType="solid">
        <fgColor rgb="00FEE2E2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2" fillId="2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164" fontId="4" fillId="3" borderId="1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left" vertical="center" wrapText="1"/>
    </xf>
    <xf numFmtId="165" fontId="4" fillId="3" borderId="1" applyAlignment="1" pivotButton="0" quotePrefix="0" xfId="0">
      <alignment horizontal="left" vertical="center" wrapText="1"/>
    </xf>
    <xf numFmtId="2" fontId="4" fillId="3" borderId="1" applyAlignment="1" pivotButton="0" quotePrefix="0" xfId="0">
      <alignment horizontal="left" vertical="center" wrapText="1"/>
    </xf>
    <xf numFmtId="165" fontId="4" fillId="4" borderId="1" applyAlignment="1" pivotButton="0" quotePrefix="0" xfId="0">
      <alignment horizontal="right" vertical="center"/>
    </xf>
    <xf numFmtId="165" fontId="4" fillId="5" borderId="1" applyAlignment="1" pivotButton="0" quotePrefix="0" xfId="0">
      <alignment horizontal="right" vertical="center"/>
    </xf>
    <xf numFmtId="0" fontId="5" fillId="6" borderId="1" applyAlignment="1" pivotButton="0" quotePrefix="0" xfId="0">
      <alignment horizontal="center" vertical="center" wrapText="1"/>
    </xf>
    <xf numFmtId="165" fontId="5" fillId="6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166" fontId="4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center" vertical="center" wrapText="1"/>
    </xf>
    <xf numFmtId="166" fontId="4" fillId="5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165" fontId="6" fillId="3" borderId="1" applyAlignment="1" pivotButton="0" quotePrefix="0" xfId="0">
      <alignment horizontal="right" vertical="center"/>
    </xf>
    <xf numFmtId="1" fontId="6" fillId="3" borderId="1" applyAlignment="1" pivotButton="0" quotePrefix="0" xfId="0">
      <alignment horizontal="right" vertical="center"/>
    </xf>
    <xf numFmtId="0" fontId="3" fillId="8" borderId="1" applyAlignment="1" pivotButton="0" quotePrefix="0" xfId="0">
      <alignment horizontal="center" vertical="center" wrapText="1"/>
    </xf>
    <xf numFmtId="165" fontId="4" fillId="3" borderId="1" applyAlignment="1" pivotButton="0" quotePrefix="0" xfId="0">
      <alignment horizontal="right" vertical="center"/>
    </xf>
    <xf numFmtId="166" fontId="5" fillId="6" borderId="1" applyAlignment="1" pivotButton="0" quotePrefix="0" xfId="0">
      <alignment horizontal="center" vertical="center" wrapText="1"/>
    </xf>
    <xf numFmtId="0" fontId="6" fillId="5" borderId="1" pivotButton="0" quotePrefix="0" xfId="0"/>
    <xf numFmtId="165" fontId="0" fillId="3" borderId="1" pivotButton="0" quotePrefix="0" xfId="0"/>
    <xf numFmtId="0" fontId="3" fillId="8" borderId="1" applyAlignment="1" pivotButton="0" quotePrefix="0" xfId="0">
      <alignment horizontal="left" vertical="center" wrapText="1"/>
    </xf>
    <xf numFmtId="0" fontId="4" fillId="9" borderId="1" applyAlignment="1" pivotButton="0" quotePrefix="0" xfId="0">
      <alignment horizontal="left" vertical="center" wrapText="1"/>
    </xf>
    <xf numFmtId="0" fontId="4" fillId="10" borderId="1" applyAlignment="1" pivotButton="0" quotePrefix="0" xfId="0">
      <alignment horizontal="left" vertical="center" wrapText="1"/>
    </xf>
    <xf numFmtId="0" fontId="4" fillId="11" borderId="1" applyAlignment="1" pivotButton="0" quotePrefix="0" xfId="0">
      <alignment horizontal="left" vertical="center" wrapText="1"/>
    </xf>
    <xf numFmtId="0" fontId="4" fillId="7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name val="Calibri"/>
        <b val="1"/>
        <color rgb="00166534"/>
        <sz val="10"/>
      </font>
      <fill>
        <patternFill patternType="solid">
          <fgColor rgb="00DCFCE7"/>
        </patternFill>
      </fill>
    </dxf>
    <dxf>
      <font>
        <name val="Calibri"/>
        <b val="1"/>
        <color rgb="00991B1B"/>
        <sz val="10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Gesamtkosten brutto je Kostenart (€)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'Auswertung_Chart'!B2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'Auswertung_Chart'!$A$3:$A$12</f>
            </numRef>
          </cat>
          <val>
            <numRef>
              <f>'Auswertung_Chart'!$B$3:$B$12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Kostenart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Kosten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Umlagefähig vs. Nicht umlagefähig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0F766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cat>
            <numRef>
              <f>'Auswertung_Chart'!$A$15:$A$16</f>
            </numRef>
          </cat>
          <val>
            <numRef>
              <f>'Auswertung_Chart'!$B$15:$B$16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15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15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3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8" customWidth="1" min="3" max="3"/>
    <col width="26" customWidth="1" min="4" max="4"/>
    <col width="20" customWidth="1" min="5" max="5"/>
    <col width="16" customWidth="1" min="6" max="6"/>
    <col width="13" customWidth="1" min="7" max="7"/>
    <col width="18" customWidth="1" min="8" max="8"/>
    <col width="16" customWidth="1" min="9" max="9"/>
    <col width="14" customWidth="1" min="10" max="10"/>
    <col width="14" customWidth="1" min="11" max="11"/>
    <col width="14" customWidth="1" min="12" max="12"/>
    <col width="14" customWidth="1" min="13" max="13"/>
    <col width="18" customWidth="1" min="14" max="14"/>
    <col width="14" customWidth="1" min="15" max="15"/>
    <col width="28" customWidth="1" min="16" max="16"/>
  </cols>
  <sheetData>
    <row r="1" ht="30" customHeight="1">
      <c r="A1" s="1" t="inlineStr">
        <is>
          <t>Nebenkosten-Erfassung – Abrechnungszeitraum 01.01.2026 – 31.12.2026</t>
        </is>
      </c>
    </row>
    <row r="2" ht="36" customHeight="1">
      <c r="A2" s="2" t="inlineStr">
        <is>
          <t>Abr.-Zeitraum
von</t>
        </is>
      </c>
      <c r="B2" s="2" t="inlineStr">
        <is>
          <t>Abr.-Zeitraum
bis</t>
        </is>
      </c>
      <c r="C2" s="2" t="inlineStr">
        <is>
          <t>Objekt</t>
        </is>
      </c>
      <c r="D2" s="2" t="inlineStr">
        <is>
          <t>Adresse</t>
        </is>
      </c>
      <c r="E2" s="2" t="inlineStr">
        <is>
          <t>Kostenart</t>
        </is>
      </c>
      <c r="F2" s="2" t="inlineStr">
        <is>
          <t>Kategorie</t>
        </is>
      </c>
      <c r="G2" s="2" t="inlineStr">
        <is>
          <t>Umlagefähig?</t>
        </is>
      </c>
      <c r="H2" s="2" t="inlineStr">
        <is>
          <t>Verteilerschlüssel</t>
        </is>
      </c>
      <c r="I2" s="2" t="inlineStr">
        <is>
          <t>Gesamtkosten
brutto (€)</t>
        </is>
      </c>
      <c r="J2" s="2" t="inlineStr">
        <is>
          <t>Anteil Mieter-
fläche (m²)</t>
        </is>
      </c>
      <c r="K2" s="2" t="inlineStr">
        <is>
          <t>Gesamtfläche
Objekt (m²)</t>
        </is>
      </c>
      <c r="L2" s="2" t="inlineStr">
        <is>
          <t>Anteilige
Kosten (€)</t>
        </is>
      </c>
      <c r="M2" s="2" t="inlineStr">
        <is>
          <t>Monatl.
Vorauszahlung</t>
        </is>
      </c>
      <c r="N2" s="2" t="inlineStr">
        <is>
          <t>Vorauszahlungen
Abrechnungszeitraum</t>
        </is>
      </c>
      <c r="O2" s="2" t="inlineStr">
        <is>
          <t>Differenz (€)</t>
        </is>
      </c>
      <c r="P2" s="2" t="inlineStr">
        <is>
          <t>Hinweis / Kommentar</t>
        </is>
      </c>
    </row>
    <row r="3" ht="20" customHeight="1">
      <c r="A3" s="3" t="inlineStr">
        <is>
          <t>01.01.2026</t>
        </is>
      </c>
      <c r="B3" s="3" t="inlineStr">
        <is>
          <t>31.12.2026</t>
        </is>
      </c>
      <c r="C3" s="4" t="inlineStr">
        <is>
          <t>Objekt Berlin</t>
        </is>
      </c>
      <c r="D3" s="4" t="inlineStr">
        <is>
          <t>Hauptstraße 12, Berlin</t>
        </is>
      </c>
      <c r="E3" s="4" t="inlineStr">
        <is>
          <t>Heizkosten</t>
        </is>
      </c>
      <c r="F3" s="4" t="inlineStr">
        <is>
          <t>Betriebskosten</t>
        </is>
      </c>
      <c r="G3" s="4" t="inlineStr">
        <is>
          <t>Ja</t>
        </is>
      </c>
      <c r="H3" s="4" t="inlineStr">
        <is>
          <t>Wohnfläche</t>
        </is>
      </c>
      <c r="I3" s="5" t="n">
        <v>3240</v>
      </c>
      <c r="J3" s="6" t="n">
        <v>68</v>
      </c>
      <c r="K3" s="6" t="n">
        <v>312</v>
      </c>
      <c r="L3" s="7">
        <f>IF(G3="Ja",IFERROR(I3*J3/K3,0),0)</f>
        <v/>
      </c>
      <c r="M3" s="5" t="n">
        <v>62</v>
      </c>
      <c r="N3" s="7">
        <f>M3*12</f>
        <v/>
      </c>
      <c r="O3" s="7">
        <f>N3-L3</f>
        <v/>
      </c>
      <c r="P3" s="4" t="inlineStr">
        <is>
          <t>Fernwärme, Abrechnung nach HeizkostenV</t>
        </is>
      </c>
    </row>
    <row r="4" ht="20" customHeight="1">
      <c r="A4" s="3" t="inlineStr">
        <is>
          <t>01.01.2026</t>
        </is>
      </c>
      <c r="B4" s="3" t="inlineStr">
        <is>
          <t>31.12.2026</t>
        </is>
      </c>
      <c r="C4" s="4" t="inlineStr">
        <is>
          <t>Objekt Berlin</t>
        </is>
      </c>
      <c r="D4" s="4" t="inlineStr">
        <is>
          <t>Hauptstraße 12, Berlin</t>
        </is>
      </c>
      <c r="E4" s="4" t="inlineStr">
        <is>
          <t>Allgemeinstrom</t>
        </is>
      </c>
      <c r="F4" s="4" t="inlineStr">
        <is>
          <t>Betriebskosten</t>
        </is>
      </c>
      <c r="G4" s="4" t="inlineStr">
        <is>
          <t>Ja</t>
        </is>
      </c>
      <c r="H4" s="4" t="inlineStr">
        <is>
          <t>Wohnfläche</t>
        </is>
      </c>
      <c r="I4" s="5" t="n">
        <v>420.5</v>
      </c>
      <c r="J4" s="6" t="n">
        <v>68</v>
      </c>
      <c r="K4" s="6" t="n">
        <v>312</v>
      </c>
      <c r="L4" s="8">
        <f>IF(G4="Ja",IFERROR(I4*J4/K4,0),0)</f>
        <v/>
      </c>
      <c r="M4" s="5" t="n">
        <v>8</v>
      </c>
      <c r="N4" s="8">
        <f>M4*12</f>
        <v/>
      </c>
      <c r="O4" s="8">
        <f>N4-L4</f>
        <v/>
      </c>
      <c r="P4" s="4" t="inlineStr">
        <is>
          <t>Treppenhaus + Keller</t>
        </is>
      </c>
    </row>
    <row r="5" ht="20" customHeight="1">
      <c r="A5" s="3" t="inlineStr">
        <is>
          <t>01.01.2026</t>
        </is>
      </c>
      <c r="B5" s="3" t="inlineStr">
        <is>
          <t>31.12.2026</t>
        </is>
      </c>
      <c r="C5" s="4" t="inlineStr">
        <is>
          <t>Objekt Hamburg</t>
        </is>
      </c>
      <c r="D5" s="4" t="inlineStr">
        <is>
          <t>Lindenallee 7, Hamburg</t>
        </is>
      </c>
      <c r="E5" s="4" t="inlineStr">
        <is>
          <t>Wasser/Abwasser</t>
        </is>
      </c>
      <c r="F5" s="4" t="inlineStr">
        <is>
          <t>Betriebskosten</t>
        </is>
      </c>
      <c r="G5" s="4" t="inlineStr">
        <is>
          <t>Ja</t>
        </is>
      </c>
      <c r="H5" s="4" t="inlineStr">
        <is>
          <t>Wohnfläche</t>
        </is>
      </c>
      <c r="I5" s="5" t="n">
        <v>1560</v>
      </c>
      <c r="J5" s="6" t="n">
        <v>54</v>
      </c>
      <c r="K5" s="6" t="n">
        <v>248</v>
      </c>
      <c r="L5" s="7">
        <f>IF(G5="Ja",IFERROR(I5*J5/K5,0),0)</f>
        <v/>
      </c>
      <c r="M5" s="5" t="n">
        <v>28</v>
      </c>
      <c r="N5" s="7">
        <f>M5*12</f>
        <v/>
      </c>
      <c r="O5" s="7">
        <f>N5-L5</f>
        <v/>
      </c>
      <c r="P5" s="4" t="inlineStr">
        <is>
          <t>Zwischenzähler vorhanden</t>
        </is>
      </c>
    </row>
    <row r="6" ht="20" customHeight="1">
      <c r="A6" s="3" t="inlineStr">
        <is>
          <t>01.01.2026</t>
        </is>
      </c>
      <c r="B6" s="3" t="inlineStr">
        <is>
          <t>31.12.2026</t>
        </is>
      </c>
      <c r="C6" s="4" t="inlineStr">
        <is>
          <t>Objekt Köln</t>
        </is>
      </c>
      <c r="D6" s="4" t="inlineStr">
        <is>
          <t>Goethestraße 45, Köln</t>
        </is>
      </c>
      <c r="E6" s="4" t="inlineStr">
        <is>
          <t>Müllabfuhr</t>
        </is>
      </c>
      <c r="F6" s="4" t="inlineStr">
        <is>
          <t>Betriebskosten</t>
        </is>
      </c>
      <c r="G6" s="4" t="inlineStr">
        <is>
          <t>Ja</t>
        </is>
      </c>
      <c r="H6" s="4" t="inlineStr">
        <is>
          <t>Personen</t>
        </is>
      </c>
      <c r="I6" s="5" t="n">
        <v>1180</v>
      </c>
      <c r="J6" s="6" t="n">
        <v>72</v>
      </c>
      <c r="K6" s="6" t="n">
        <v>340</v>
      </c>
      <c r="L6" s="8">
        <f>IF(G6="Ja",IFERROR(I6*J6/K6,0),0)</f>
        <v/>
      </c>
      <c r="M6" s="5" t="n">
        <v>22</v>
      </c>
      <c r="N6" s="8">
        <f>M6*12</f>
        <v/>
      </c>
      <c r="O6" s="8">
        <f>N6-L6</f>
        <v/>
      </c>
      <c r="P6" s="4" t="inlineStr">
        <is>
          <t>3 Personen im Haushalt</t>
        </is>
      </c>
    </row>
    <row r="7" ht="20" customHeight="1">
      <c r="A7" s="3" t="inlineStr">
        <is>
          <t>01.01.2026</t>
        </is>
      </c>
      <c r="B7" s="3" t="inlineStr">
        <is>
          <t>31.12.2026</t>
        </is>
      </c>
      <c r="C7" s="4" t="inlineStr">
        <is>
          <t>Objekt Frankfurt</t>
        </is>
      </c>
      <c r="D7" s="4" t="inlineStr">
        <is>
          <t>Bahnhofsstraße 18, Frankfurt am Main</t>
        </is>
      </c>
      <c r="E7" s="4" t="inlineStr">
        <is>
          <t>Gebäudereinigung</t>
        </is>
      </c>
      <c r="F7" s="4" t="inlineStr">
        <is>
          <t>Betriebskosten</t>
        </is>
      </c>
      <c r="G7" s="4" t="inlineStr">
        <is>
          <t>Ja</t>
        </is>
      </c>
      <c r="H7" s="4" t="inlineStr">
        <is>
          <t>Wohnfläche</t>
        </is>
      </c>
      <c r="I7" s="5" t="n">
        <v>890</v>
      </c>
      <c r="J7" s="6" t="n">
        <v>61</v>
      </c>
      <c r="K7" s="6" t="n">
        <v>295</v>
      </c>
      <c r="L7" s="7">
        <f>IF(G7="Ja",IFERROR(I7*J7/K7,0),0)</f>
        <v/>
      </c>
      <c r="M7" s="5" t="n">
        <v>16</v>
      </c>
      <c r="N7" s="7">
        <f>M7*12</f>
        <v/>
      </c>
      <c r="O7" s="7">
        <f>N7-L7</f>
        <v/>
      </c>
      <c r="P7" s="4" t="inlineStr">
        <is>
          <t>Treppenreinigung 2x/Woche</t>
        </is>
      </c>
    </row>
    <row r="8" ht="20" customHeight="1">
      <c r="A8" s="3" t="inlineStr">
        <is>
          <t>01.01.2026</t>
        </is>
      </c>
      <c r="B8" s="3" t="inlineStr">
        <is>
          <t>31.12.2026</t>
        </is>
      </c>
      <c r="C8" s="4" t="inlineStr">
        <is>
          <t>Objekt München</t>
        </is>
      </c>
      <c r="D8" s="4" t="inlineStr">
        <is>
          <t>Parkweg 3, München</t>
        </is>
      </c>
      <c r="E8" s="4" t="inlineStr">
        <is>
          <t>Hausmeister</t>
        </is>
      </c>
      <c r="F8" s="4" t="inlineStr">
        <is>
          <t>Betriebskosten</t>
        </is>
      </c>
      <c r="G8" s="4" t="inlineStr">
        <is>
          <t>Ja</t>
        </is>
      </c>
      <c r="H8" s="4" t="inlineStr">
        <is>
          <t>Wohnfläche</t>
        </is>
      </c>
      <c r="I8" s="5" t="n">
        <v>2050</v>
      </c>
      <c r="J8" s="6" t="n">
        <v>84</v>
      </c>
      <c r="K8" s="6" t="n">
        <v>380</v>
      </c>
      <c r="L8" s="8">
        <f>IF(G8="Ja",IFERROR(I8*J8/K8,0),0)</f>
        <v/>
      </c>
      <c r="M8" s="5" t="n">
        <v>38</v>
      </c>
      <c r="N8" s="8">
        <f>M8*12</f>
        <v/>
      </c>
      <c r="O8" s="8">
        <f>N8-L8</f>
        <v/>
      </c>
      <c r="P8" s="4" t="inlineStr">
        <is>
          <t>Inkl. Winterdienst</t>
        </is>
      </c>
    </row>
    <row r="9" ht="20" customHeight="1">
      <c r="A9" s="3" t="inlineStr">
        <is>
          <t>01.01.2026</t>
        </is>
      </c>
      <c r="B9" s="3" t="inlineStr">
        <is>
          <t>31.12.2026</t>
        </is>
      </c>
      <c r="C9" s="4" t="inlineStr">
        <is>
          <t>Objekt Hamburg</t>
        </is>
      </c>
      <c r="D9" s="4" t="inlineStr">
        <is>
          <t>Elbchaussee 21, Hamburg</t>
        </is>
      </c>
      <c r="E9" s="4" t="inlineStr">
        <is>
          <t>Versicherungen</t>
        </is>
      </c>
      <c r="F9" s="4" t="inlineStr">
        <is>
          <t>Betriebskosten</t>
        </is>
      </c>
      <c r="G9" s="4" t="inlineStr">
        <is>
          <t>Ja</t>
        </is>
      </c>
      <c r="H9" s="4" t="inlineStr">
        <is>
          <t>Einheiten</t>
        </is>
      </c>
      <c r="I9" s="5" t="n">
        <v>760</v>
      </c>
      <c r="J9" s="6" t="n">
        <v>49</v>
      </c>
      <c r="K9" s="6" t="n">
        <v>230</v>
      </c>
      <c r="L9" s="7">
        <f>IF(G9="Ja",IFERROR(I9*J9/K9,0),0)</f>
        <v/>
      </c>
      <c r="M9" s="5" t="n">
        <v>14</v>
      </c>
      <c r="N9" s="7">
        <f>M9*12</f>
        <v/>
      </c>
      <c r="O9" s="7">
        <f>N9-L9</f>
        <v/>
      </c>
      <c r="P9" s="4" t="inlineStr">
        <is>
          <t>Gebäude- u. Haftpflichtvers.</t>
        </is>
      </c>
    </row>
    <row r="10" ht="20" customHeight="1">
      <c r="A10" s="3" t="inlineStr">
        <is>
          <t>01.01.2026</t>
        </is>
      </c>
      <c r="B10" s="3" t="inlineStr">
        <is>
          <t>31.12.2026</t>
        </is>
      </c>
      <c r="C10" s="4" t="inlineStr">
        <is>
          <t>Objekt Berlin</t>
        </is>
      </c>
      <c r="D10" s="4" t="inlineStr">
        <is>
          <t>Hauptstraße 12, Berlin</t>
        </is>
      </c>
      <c r="E10" s="4" t="inlineStr">
        <is>
          <t>Grundsteuer</t>
        </is>
      </c>
      <c r="F10" s="4" t="inlineStr">
        <is>
          <t>Steuern</t>
        </is>
      </c>
      <c r="G10" s="4" t="inlineStr">
        <is>
          <t>Ja</t>
        </is>
      </c>
      <c r="H10" s="4" t="inlineStr">
        <is>
          <t>Wohnfläche</t>
        </is>
      </c>
      <c r="I10" s="5" t="n">
        <v>1440</v>
      </c>
      <c r="J10" s="6" t="n">
        <v>68</v>
      </c>
      <c r="K10" s="6" t="n">
        <v>312</v>
      </c>
      <c r="L10" s="8">
        <f>IF(G10="Ja",IFERROR(I10*J10/K10,0),0)</f>
        <v/>
      </c>
      <c r="M10" s="5" t="n">
        <v>26</v>
      </c>
      <c r="N10" s="8">
        <f>M10*12</f>
        <v/>
      </c>
      <c r="O10" s="8">
        <f>N10-L10</f>
        <v/>
      </c>
      <c r="P10" s="4" t="inlineStr">
        <is>
          <t>Hebesatz 810 % Berlin</t>
        </is>
      </c>
    </row>
    <row r="11" ht="20" customHeight="1">
      <c r="A11" s="3" t="inlineStr">
        <is>
          <t>01.01.2026</t>
        </is>
      </c>
      <c r="B11" s="3" t="inlineStr">
        <is>
          <t>31.12.2026</t>
        </is>
      </c>
      <c r="C11" s="4" t="inlineStr">
        <is>
          <t>Objekt Köln</t>
        </is>
      </c>
      <c r="D11" s="4" t="inlineStr">
        <is>
          <t>Goethestraße 45, Köln</t>
        </is>
      </c>
      <c r="E11" s="4" t="inlineStr">
        <is>
          <t>Schornsteinfeger</t>
        </is>
      </c>
      <c r="F11" s="4" t="inlineStr">
        <is>
          <t>Betriebskosten</t>
        </is>
      </c>
      <c r="G11" s="4" t="inlineStr">
        <is>
          <t>Ja</t>
        </is>
      </c>
      <c r="H11" s="4" t="inlineStr">
        <is>
          <t>Einheiten</t>
        </is>
      </c>
      <c r="I11" s="5" t="n">
        <v>185</v>
      </c>
      <c r="J11" s="6" t="n">
        <v>72</v>
      </c>
      <c r="K11" s="6" t="n">
        <v>340</v>
      </c>
      <c r="L11" s="7">
        <f>IF(G11="Ja",IFERROR(I11*J11/K11,0),0)</f>
        <v/>
      </c>
      <c r="M11" s="5" t="n">
        <v>4</v>
      </c>
      <c r="N11" s="7">
        <f>M11*12</f>
        <v/>
      </c>
      <c r="O11" s="7">
        <f>N11-L11</f>
        <v/>
      </c>
      <c r="P11" s="4" t="inlineStr">
        <is>
          <t>Jahreshauptüberprüfung</t>
        </is>
      </c>
    </row>
    <row r="12" ht="20" customHeight="1">
      <c r="A12" s="3" t="inlineStr">
        <is>
          <t>01.01.2026</t>
        </is>
      </c>
      <c r="B12" s="3" t="inlineStr">
        <is>
          <t>31.12.2026</t>
        </is>
      </c>
      <c r="C12" s="4" t="inlineStr">
        <is>
          <t>Objekt München</t>
        </is>
      </c>
      <c r="D12" s="4" t="inlineStr">
        <is>
          <t>Parkweg 3, München</t>
        </is>
      </c>
      <c r="E12" s="4" t="inlineStr">
        <is>
          <t>Gartenpflege</t>
        </is>
      </c>
      <c r="F12" s="4" t="inlineStr">
        <is>
          <t>Betriebskosten</t>
        </is>
      </c>
      <c r="G12" s="4" t="inlineStr">
        <is>
          <t>Nein</t>
        </is>
      </c>
      <c r="H12" s="4" t="inlineStr">
        <is>
          <t>Wohnfläche</t>
        </is>
      </c>
      <c r="I12" s="5" t="n">
        <v>620</v>
      </c>
      <c r="J12" s="6" t="n">
        <v>84</v>
      </c>
      <c r="K12" s="6" t="n">
        <v>380</v>
      </c>
      <c r="L12" s="8">
        <f>IF(G12="Ja",IFERROR(I12*J12/K12,0),0)</f>
        <v/>
      </c>
      <c r="M12" s="5" t="n">
        <v>0</v>
      </c>
      <c r="N12" s="8">
        <f>M12*12</f>
        <v/>
      </c>
      <c r="O12" s="8">
        <f>N12-L12</f>
        <v/>
      </c>
      <c r="P12" s="4" t="inlineStr">
        <is>
          <t>Nicht umlagefähig laut Mietvertrag</t>
        </is>
      </c>
    </row>
    <row r="13" ht="22" customHeight="1">
      <c r="A13" s="9" t="inlineStr">
        <is>
          <t>SUMMEN / KENNZAHLEN</t>
        </is>
      </c>
      <c r="B13" s="9" t="n"/>
      <c r="C13" s="9" t="n"/>
      <c r="D13" s="9" t="n"/>
      <c r="E13" s="9" t="n"/>
      <c r="F13" s="9" t="n"/>
      <c r="G13" s="9" t="n"/>
      <c r="H13" s="9" t="n"/>
      <c r="I13" s="10">
        <f>SUM(I3:I12)</f>
        <v/>
      </c>
      <c r="J13" s="9" t="n"/>
      <c r="K13" s="9" t="n"/>
      <c r="L13" s="10">
        <f>SUM(L3:L12)</f>
        <v/>
      </c>
      <c r="M13" s="10">
        <f>SUM(M3:M12)</f>
        <v/>
      </c>
      <c r="N13" s="10">
        <f>SUM(N3:N12)</f>
        <v/>
      </c>
      <c r="O13" s="10">
        <f>SUM(O3:O12)</f>
        <v/>
      </c>
      <c r="P13" s="9" t="n"/>
    </row>
  </sheetData>
  <mergeCells count="1">
    <mergeCell ref="A1:P1"/>
  </mergeCells>
  <conditionalFormatting sqref="O3:O12">
    <cfRule type="expression" priority="1" dxfId="0" stopIfTrue="1">
      <formula>O3&gt;0</formula>
    </cfRule>
    <cfRule type="expression" priority="2" dxfId="1" stopIfTrue="1">
      <formula>O3&lt;0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4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30" customWidth="1" min="2" max="2"/>
    <col width="22" customWidth="1" min="3" max="3"/>
    <col width="14" customWidth="1" min="4" max="4"/>
    <col width="18" customWidth="1" min="5" max="5"/>
    <col width="20" customWidth="1" min="6" max="6"/>
    <col width="20" customWidth="1" min="7" max="7"/>
    <col width="20" customWidth="1" min="8" max="8"/>
    <col width="14" customWidth="1" min="9" max="9"/>
    <col width="18" customWidth="1" min="10" max="10"/>
  </cols>
  <sheetData>
    <row r="1" ht="30" customHeight="1">
      <c r="A1" s="1" t="inlineStr">
        <is>
          <t>Abrechnungsübersicht – Nebenkosten 2026</t>
        </is>
      </c>
    </row>
    <row r="2" ht="40" customHeight="1">
      <c r="A2" s="2" t="inlineStr">
        <is>
          <t>Objekt</t>
        </is>
      </c>
      <c r="B2" s="2" t="inlineStr">
        <is>
          <t>Adresse</t>
        </is>
      </c>
      <c r="C2" s="2" t="inlineStr">
        <is>
          <t>Abrechnungszeitraum</t>
        </is>
      </c>
      <c r="D2" s="2" t="inlineStr">
        <is>
          <t>Anzahl
Kostenpositionen</t>
        </is>
      </c>
      <c r="E2" s="2" t="inlineStr">
        <is>
          <t>Umlagefähige
Kosten (€)</t>
        </is>
      </c>
      <c r="F2" s="2" t="inlineStr">
        <is>
          <t>Nicht umlagefähige
Gesamtkosten (€)</t>
        </is>
      </c>
      <c r="G2" s="2" t="inlineStr">
        <is>
          <t>Summe
Vorauszahlungen (€)</t>
        </is>
      </c>
      <c r="H2" s="2" t="inlineStr">
        <is>
          <t>Saldo / Nachzahlung
(€)</t>
        </is>
      </c>
      <c r="I2" s="2" t="inlineStr">
        <is>
          <t>Umlagequote
(%)</t>
        </is>
      </c>
      <c r="J2" s="2" t="inlineStr">
        <is>
          <t>Ø Kosten
je Position (€)</t>
        </is>
      </c>
    </row>
    <row r="3" ht="22" customHeight="1">
      <c r="A3" s="11" t="inlineStr">
        <is>
          <t>Objekt Berlin</t>
        </is>
      </c>
      <c r="B3" s="12" t="inlineStr">
        <is>
          <t>Hauptstraße 12, Berlin</t>
        </is>
      </c>
      <c r="C3" s="13" t="inlineStr">
        <is>
          <t>01.01.2026 – 31.12.2026</t>
        </is>
      </c>
      <c r="D3" s="13">
        <f>COUNTIF(Nebenkosten_Erfassung!C:C,A3)</f>
        <v/>
      </c>
      <c r="E3" s="7">
        <f>SUMIFS(Nebenkosten_Erfassung!L:L,Nebenkosten_Erfassung!C:C,A3,Nebenkosten_Erfassung!G:G,"Ja")</f>
        <v/>
      </c>
      <c r="F3" s="7">
        <f>SUMIFS(Nebenkosten_Erfassung!I:I,Nebenkosten_Erfassung!C:C,A3,Nebenkosten_Erfassung!G:G,"Nein")</f>
        <v/>
      </c>
      <c r="G3" s="7">
        <f>SUMIF(Nebenkosten_Erfassung!C:C,A3,Nebenkosten_Erfassung!N:N)</f>
        <v/>
      </c>
      <c r="H3" s="7">
        <f>G3-E3</f>
        <v/>
      </c>
      <c r="I3" s="14">
        <f>IFERROR(E3/(E3+F3),0)</f>
        <v/>
      </c>
      <c r="J3" s="7">
        <f>IFERROR(AVERAGEIF(Nebenkosten_Erfassung!C:C,A3,Nebenkosten_Erfassung!I:I),0)</f>
        <v/>
      </c>
    </row>
    <row r="4" ht="22" customHeight="1">
      <c r="A4" s="11" t="inlineStr">
        <is>
          <t>Objekt Hamburg</t>
        </is>
      </c>
      <c r="B4" s="15" t="inlineStr">
        <is>
          <t>Lindenallee 7 / Elbchaussee 21</t>
        </is>
      </c>
      <c r="C4" s="16" t="inlineStr">
        <is>
          <t>01.01.2026 – 31.12.2026</t>
        </is>
      </c>
      <c r="D4" s="16">
        <f>COUNTIF(Nebenkosten_Erfassung!C:C,A4)</f>
        <v/>
      </c>
      <c r="E4" s="8">
        <f>SUMIFS(Nebenkosten_Erfassung!L:L,Nebenkosten_Erfassung!C:C,A4,Nebenkosten_Erfassung!G:G,"Ja")</f>
        <v/>
      </c>
      <c r="F4" s="8">
        <f>SUMIFS(Nebenkosten_Erfassung!I:I,Nebenkosten_Erfassung!C:C,A4,Nebenkosten_Erfassung!G:G,"Nein")</f>
        <v/>
      </c>
      <c r="G4" s="8">
        <f>SUMIF(Nebenkosten_Erfassung!C:C,A4,Nebenkosten_Erfassung!N:N)</f>
        <v/>
      </c>
      <c r="H4" s="8">
        <f>G4-E4</f>
        <v/>
      </c>
      <c r="I4" s="17">
        <f>IFERROR(E4/(E4+F4),0)</f>
        <v/>
      </c>
      <c r="J4" s="8">
        <f>IFERROR(AVERAGEIF(Nebenkosten_Erfassung!C:C,A4,Nebenkosten_Erfassung!I:I),0)</f>
        <v/>
      </c>
    </row>
    <row r="5" ht="22" customHeight="1">
      <c r="A5" s="11" t="inlineStr">
        <is>
          <t>Objekt Köln</t>
        </is>
      </c>
      <c r="B5" s="12" t="inlineStr">
        <is>
          <t>Goethestraße 45, Köln</t>
        </is>
      </c>
      <c r="C5" s="13" t="inlineStr">
        <is>
          <t>01.01.2026 – 31.12.2026</t>
        </is>
      </c>
      <c r="D5" s="13">
        <f>COUNTIF(Nebenkosten_Erfassung!C:C,A5)</f>
        <v/>
      </c>
      <c r="E5" s="7">
        <f>SUMIFS(Nebenkosten_Erfassung!L:L,Nebenkosten_Erfassung!C:C,A5,Nebenkosten_Erfassung!G:G,"Ja")</f>
        <v/>
      </c>
      <c r="F5" s="7">
        <f>SUMIFS(Nebenkosten_Erfassung!I:I,Nebenkosten_Erfassung!C:C,A5,Nebenkosten_Erfassung!G:G,"Nein")</f>
        <v/>
      </c>
      <c r="G5" s="7">
        <f>SUMIF(Nebenkosten_Erfassung!C:C,A5,Nebenkosten_Erfassung!N:N)</f>
        <v/>
      </c>
      <c r="H5" s="7">
        <f>G5-E5</f>
        <v/>
      </c>
      <c r="I5" s="14">
        <f>IFERROR(E5/(E5+F5),0)</f>
        <v/>
      </c>
      <c r="J5" s="7">
        <f>IFERROR(AVERAGEIF(Nebenkosten_Erfassung!C:C,A5,Nebenkosten_Erfassung!I:I),0)</f>
        <v/>
      </c>
    </row>
    <row r="6" ht="22" customHeight="1">
      <c r="A6" s="11" t="inlineStr">
        <is>
          <t>Objekt Frankfurt</t>
        </is>
      </c>
      <c r="B6" s="15" t="inlineStr">
        <is>
          <t>Bahnhofsstraße 18, Frankfurt</t>
        </is>
      </c>
      <c r="C6" s="16" t="inlineStr">
        <is>
          <t>01.01.2026 – 31.12.2026</t>
        </is>
      </c>
      <c r="D6" s="16">
        <f>COUNTIF(Nebenkosten_Erfassung!C:C,A6)</f>
        <v/>
      </c>
      <c r="E6" s="8">
        <f>SUMIFS(Nebenkosten_Erfassung!L:L,Nebenkosten_Erfassung!C:C,A6,Nebenkosten_Erfassung!G:G,"Ja")</f>
        <v/>
      </c>
      <c r="F6" s="8">
        <f>SUMIFS(Nebenkosten_Erfassung!I:I,Nebenkosten_Erfassung!C:C,A6,Nebenkosten_Erfassung!G:G,"Nein")</f>
        <v/>
      </c>
      <c r="G6" s="8">
        <f>SUMIF(Nebenkosten_Erfassung!C:C,A6,Nebenkosten_Erfassung!N:N)</f>
        <v/>
      </c>
      <c r="H6" s="8">
        <f>G6-E6</f>
        <v/>
      </c>
      <c r="I6" s="17">
        <f>IFERROR(E6/(E6+F6),0)</f>
        <v/>
      </c>
      <c r="J6" s="8">
        <f>IFERROR(AVERAGEIF(Nebenkosten_Erfassung!C:C,A6,Nebenkosten_Erfassung!I:I),0)</f>
        <v/>
      </c>
    </row>
    <row r="7" ht="22" customHeight="1">
      <c r="A7" s="11" t="inlineStr">
        <is>
          <t>Objekt München</t>
        </is>
      </c>
      <c r="B7" s="12" t="inlineStr">
        <is>
          <t>Parkweg 3, München</t>
        </is>
      </c>
      <c r="C7" s="13" t="inlineStr">
        <is>
          <t>01.01.2026 – 31.12.2026</t>
        </is>
      </c>
      <c r="D7" s="13">
        <f>COUNTIF(Nebenkosten_Erfassung!C:C,A7)</f>
        <v/>
      </c>
      <c r="E7" s="7">
        <f>SUMIFS(Nebenkosten_Erfassung!L:L,Nebenkosten_Erfassung!C:C,A7,Nebenkosten_Erfassung!G:G,"Ja")</f>
        <v/>
      </c>
      <c r="F7" s="7">
        <f>SUMIFS(Nebenkosten_Erfassung!I:I,Nebenkosten_Erfassung!C:C,A7,Nebenkosten_Erfassung!G:G,"Nein")</f>
        <v/>
      </c>
      <c r="G7" s="7">
        <f>SUMIF(Nebenkosten_Erfassung!C:C,A7,Nebenkosten_Erfassung!N:N)</f>
        <v/>
      </c>
      <c r="H7" s="7">
        <f>G7-E7</f>
        <v/>
      </c>
      <c r="I7" s="14">
        <f>IFERROR(E7/(E7+F7),0)</f>
        <v/>
      </c>
      <c r="J7" s="7">
        <f>IFERROR(AVERAGEIF(Nebenkosten_Erfassung!C:C,A7,Nebenkosten_Erfassung!I:I),0)</f>
        <v/>
      </c>
    </row>
    <row r="8"/>
    <row r="9" ht="16" customHeight="1"/>
    <row r="10" ht="22" customHeight="1">
      <c r="A10" s="11" t="inlineStr">
        <is>
          <t>Gesamtkosten brutto (alle Objekte):</t>
        </is>
      </c>
      <c r="B10" s="18" t="n"/>
      <c r="C10" s="19" t="n"/>
      <c r="D10" s="20">
        <f>SUM(Nebenkosten_Erfassung!I:I)</f>
        <v/>
      </c>
    </row>
    <row r="11" ht="22" customHeight="1">
      <c r="A11" s="11" t="inlineStr">
        <is>
          <t>Summe umlagefähige anteilige Kosten:</t>
        </is>
      </c>
      <c r="B11" s="18" t="n"/>
      <c r="C11" s="19" t="n"/>
      <c r="D11" s="20">
        <f>SUM(Nebenkosten_Erfassung!L:L)</f>
        <v/>
      </c>
    </row>
    <row r="12" ht="22" customHeight="1">
      <c r="A12" s="11" t="inlineStr">
        <is>
          <t>Summe Vorauszahlungen gesamt:</t>
        </is>
      </c>
      <c r="B12" s="18" t="n"/>
      <c r="C12" s="19" t="n"/>
      <c r="D12" s="20">
        <f>SUM(Nebenkosten_Erfassung!N:N)</f>
        <v/>
      </c>
    </row>
    <row r="13" ht="22" customHeight="1">
      <c r="A13" s="11" t="inlineStr">
        <is>
          <t>Gesamtsaldo (Nachzahlung/Guthaben):</t>
        </is>
      </c>
      <c r="B13" s="18" t="n"/>
      <c r="C13" s="19" t="n"/>
      <c r="D13" s="20">
        <f>SUM(Nebenkosten_Erfassung!O:O)</f>
        <v/>
      </c>
    </row>
    <row r="14" ht="22" customHeight="1">
      <c r="A14" s="11" t="inlineStr">
        <is>
          <t>Anzahl Kostenpositionen gesamt:</t>
        </is>
      </c>
      <c r="B14" s="18" t="n"/>
      <c r="C14" s="19" t="n"/>
      <c r="D14" s="21">
        <f>COUNTA(Nebenkosten_Erfassung!E2:E1000)</f>
        <v/>
      </c>
    </row>
  </sheetData>
  <mergeCells count="6">
    <mergeCell ref="A1:J1"/>
    <mergeCell ref="A10:C10"/>
    <mergeCell ref="A11:C11"/>
    <mergeCell ref="A12:C12"/>
    <mergeCell ref="A13:C13"/>
    <mergeCell ref="A14:C14"/>
  </mergeCells>
  <conditionalFormatting sqref="H3:H7">
    <cfRule type="expression" priority="1" dxfId="0" stopIfTrue="1">
      <formula>H3&gt;0</formula>
    </cfRule>
    <cfRule type="expression" priority="2" dxfId="1" stopIfTrue="1">
      <formula>H3&lt;0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6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18" customWidth="1" min="3" max="3"/>
    <col width="20" customWidth="1" min="4" max="4"/>
    <col width="14" customWidth="1" min="5" max="5"/>
  </cols>
  <sheetData>
    <row r="1" ht="30" customHeight="1">
      <c r="A1" s="1" t="inlineStr">
        <is>
          <t>Auswertung – Kostenstruktur Abrechnungszeitraum 2026</t>
        </is>
      </c>
    </row>
    <row r="2" ht="30" customHeight="1">
      <c r="A2" s="22" t="inlineStr">
        <is>
          <t>Kostenart</t>
        </is>
      </c>
      <c r="B2" s="22" t="inlineStr">
        <is>
          <t>Gesamtkosten brutto (€)</t>
        </is>
      </c>
      <c r="C2" s="22" t="inlineStr">
        <is>
          <t>Umlagefähig (€)</t>
        </is>
      </c>
      <c r="D2" s="22" t="inlineStr">
        <is>
          <t>Nicht umlagefähig (€)</t>
        </is>
      </c>
      <c r="E2" s="22" t="inlineStr">
        <is>
          <t>Anteil in %</t>
        </is>
      </c>
    </row>
    <row r="3" ht="20" customHeight="1">
      <c r="A3" s="12" t="inlineStr">
        <is>
          <t>Heizkosten</t>
        </is>
      </c>
      <c r="B3" s="23" t="n">
        <v>3240</v>
      </c>
      <c r="C3" s="7" t="n">
        <v>3240</v>
      </c>
      <c r="D3" s="7" t="n">
        <v>0</v>
      </c>
      <c r="E3" s="14">
        <f>IFERROR(B3/SUM($B$3:$B$12),0)</f>
        <v/>
      </c>
    </row>
    <row r="4" ht="20" customHeight="1">
      <c r="A4" s="15" t="inlineStr">
        <is>
          <t>Allgemeinstrom</t>
        </is>
      </c>
      <c r="B4" s="23" t="n">
        <v>420.5</v>
      </c>
      <c r="C4" s="8" t="n">
        <v>420.5</v>
      </c>
      <c r="D4" s="8" t="n">
        <v>0</v>
      </c>
      <c r="E4" s="17">
        <f>IFERROR(B4/SUM($B$3:$B$12),0)</f>
        <v/>
      </c>
    </row>
    <row r="5" ht="20" customHeight="1">
      <c r="A5" s="12" t="inlineStr">
        <is>
          <t>Wasser/Abwasser</t>
        </is>
      </c>
      <c r="B5" s="23" t="n">
        <v>1560</v>
      </c>
      <c r="C5" s="7" t="n">
        <v>1560</v>
      </c>
      <c r="D5" s="7" t="n">
        <v>0</v>
      </c>
      <c r="E5" s="14">
        <f>IFERROR(B5/SUM($B$3:$B$12),0)</f>
        <v/>
      </c>
    </row>
    <row r="6" ht="20" customHeight="1">
      <c r="A6" s="15" t="inlineStr">
        <is>
          <t>Müllabfuhr</t>
        </is>
      </c>
      <c r="B6" s="23" t="n">
        <v>1180</v>
      </c>
      <c r="C6" s="8" t="n">
        <v>1180</v>
      </c>
      <c r="D6" s="8" t="n">
        <v>0</v>
      </c>
      <c r="E6" s="17">
        <f>IFERROR(B6/SUM($B$3:$B$12),0)</f>
        <v/>
      </c>
    </row>
    <row r="7" ht="20" customHeight="1">
      <c r="A7" s="12" t="inlineStr">
        <is>
          <t>Gebäudereinigung</t>
        </is>
      </c>
      <c r="B7" s="23" t="n">
        <v>890</v>
      </c>
      <c r="C7" s="7" t="n">
        <v>890</v>
      </c>
      <c r="D7" s="7" t="n">
        <v>0</v>
      </c>
      <c r="E7" s="14">
        <f>IFERROR(B7/SUM($B$3:$B$12),0)</f>
        <v/>
      </c>
    </row>
    <row r="8" ht="20" customHeight="1">
      <c r="A8" s="15" t="inlineStr">
        <is>
          <t>Hausmeister</t>
        </is>
      </c>
      <c r="B8" s="23" t="n">
        <v>2050</v>
      </c>
      <c r="C8" s="8" t="n">
        <v>2050</v>
      </c>
      <c r="D8" s="8" t="n">
        <v>0</v>
      </c>
      <c r="E8" s="17">
        <f>IFERROR(B8/SUM($B$3:$B$12),0)</f>
        <v/>
      </c>
    </row>
    <row r="9" ht="20" customHeight="1">
      <c r="A9" s="12" t="inlineStr">
        <is>
          <t>Versicherungen</t>
        </is>
      </c>
      <c r="B9" s="23" t="n">
        <v>760</v>
      </c>
      <c r="C9" s="7" t="n">
        <v>760</v>
      </c>
      <c r="D9" s="7" t="n">
        <v>0</v>
      </c>
      <c r="E9" s="14">
        <f>IFERROR(B9/SUM($B$3:$B$12),0)</f>
        <v/>
      </c>
    </row>
    <row r="10" ht="20" customHeight="1">
      <c r="A10" s="15" t="inlineStr">
        <is>
          <t>Grundsteuer</t>
        </is>
      </c>
      <c r="B10" s="23" t="n">
        <v>1440</v>
      </c>
      <c r="C10" s="8" t="n">
        <v>1440</v>
      </c>
      <c r="D10" s="8" t="n">
        <v>0</v>
      </c>
      <c r="E10" s="17">
        <f>IFERROR(B10/SUM($B$3:$B$12),0)</f>
        <v/>
      </c>
    </row>
    <row r="11" ht="20" customHeight="1">
      <c r="A11" s="12" t="inlineStr">
        <is>
          <t>Schornsteinfeger</t>
        </is>
      </c>
      <c r="B11" s="23" t="n">
        <v>185</v>
      </c>
      <c r="C11" s="7" t="n">
        <v>185</v>
      </c>
      <c r="D11" s="7" t="n">
        <v>0</v>
      </c>
      <c r="E11" s="14">
        <f>IFERROR(B11/SUM($B$3:$B$12),0)</f>
        <v/>
      </c>
    </row>
    <row r="12" ht="20" customHeight="1">
      <c r="A12" s="15" t="inlineStr">
        <is>
          <t>Gartenpflege</t>
        </is>
      </c>
      <c r="B12" s="23" t="n">
        <v>620</v>
      </c>
      <c r="C12" s="8" t="n">
        <v>0</v>
      </c>
      <c r="D12" s="8" t="n">
        <v>620</v>
      </c>
      <c r="E12" s="17">
        <f>IFERROR(B12/SUM($B$3:$B$12),0)</f>
        <v/>
      </c>
    </row>
    <row r="13" ht="22" customHeight="1">
      <c r="A13" s="9" t="inlineStr">
        <is>
          <t>GESAMT</t>
        </is>
      </c>
      <c r="B13" s="10">
        <f>SUM(B3:B12)</f>
        <v/>
      </c>
      <c r="C13" s="10">
        <f>SUM(C3:C12)</f>
        <v/>
      </c>
      <c r="D13" s="10">
        <f>SUM(D3:D12)</f>
        <v/>
      </c>
      <c r="E13" s="24">
        <f>IFERROR(C13/B13,0)</f>
        <v/>
      </c>
    </row>
    <row r="14"/>
    <row r="15">
      <c r="A15" s="25" t="inlineStr">
        <is>
          <t>Umlagefähig gesamt (€)</t>
        </is>
      </c>
      <c r="B15" s="26">
        <f>SUM(C3:C12)</f>
        <v/>
      </c>
    </row>
    <row r="16">
      <c r="A16" s="25" t="inlineStr">
        <is>
          <t>Nicht umlagefähig gesamt (€)</t>
        </is>
      </c>
      <c r="B16" s="26">
        <f>SUM(D3:D12)</f>
        <v/>
      </c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27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70" customWidth="1" min="2" max="2"/>
  </cols>
  <sheetData>
    <row r="1" ht="32" customHeight="1">
      <c r="A1" s="1" t="inlineStr">
        <is>
          <t>Hinweise, Legende und rechtliche Grundlagen – Nebenkosten-Abrechnung</t>
        </is>
      </c>
    </row>
    <row r="2" ht="24" customHeight="1">
      <c r="A2" s="27" t="inlineStr">
        <is>
          <t>1. Abrechnungszeitraum</t>
        </is>
      </c>
      <c r="B2" s="19" t="n"/>
    </row>
    <row r="3" ht="30" customHeight="1">
      <c r="A3" s="11" t="inlineStr">
        <is>
          <t>Definition</t>
        </is>
      </c>
      <c r="B3" s="15" t="inlineStr">
        <is>
          <t>Der Abrechnungszeitraum umfasst in der Regel 12 Monate. Er beginnt am 01.01. und endet am 31.12. eines Kalenderjahres. Abweichungen sind möglich, müssen aber im Mietvertrag vereinbart sein.</t>
        </is>
      </c>
    </row>
    <row r="4" ht="30" customHeight="1">
      <c r="A4" s="11" t="inlineStr">
        <is>
          <t>Frist</t>
        </is>
      </c>
      <c r="B4" s="12" t="inlineStr">
        <is>
          <t>Der Vermieter hat nach § 556 BGB bis zu 12 Monate nach Ende des Abrechnungszeitraums Zeit, die Abrechnung zu erstellen. Danach erlischt der Nachzahlungsanspruch.</t>
        </is>
      </c>
    </row>
    <row r="5" ht="24" customHeight="1">
      <c r="A5" s="27" t="inlineStr">
        <is>
          <t>2. Umlagefähige vs. nicht umlagefähige Kosten</t>
        </is>
      </c>
      <c r="B5" s="19" t="n"/>
    </row>
    <row r="6" ht="30" customHeight="1">
      <c r="A6" s="11" t="inlineStr">
        <is>
          <t>Umlagefähig</t>
        </is>
      </c>
      <c r="B6" s="15" t="inlineStr">
        <is>
          <t>Kosten, die laut § 556 BGB und BetrKV (Betriebskostenverordnung) auf den Mieter umgelegt werden dürfen: z. B. Heizkosten, Wasser/Abwasser, Müll, Allgemeinstrom, Gartenpflege, Versicherungen.</t>
        </is>
      </c>
    </row>
    <row r="7" ht="30" customHeight="1">
      <c r="A7" s="11" t="inlineStr">
        <is>
          <t>Nicht umlagefähig</t>
        </is>
      </c>
      <c r="B7" s="12" t="inlineStr">
        <is>
          <t>Kosten, die der Vermieter selbst tragen muss: z. B. Verwaltungskosten, Instandhaltung und Reparaturen, Leerstandskosten, Abschreibungen (AfA).</t>
        </is>
      </c>
    </row>
    <row r="8" ht="24" customHeight="1">
      <c r="A8" s="27" t="inlineStr">
        <is>
          <t>3. Verteilerschlüssel (§ 556a BGB)</t>
        </is>
      </c>
      <c r="B8" s="19" t="n"/>
    </row>
    <row r="9" ht="30" customHeight="1">
      <c r="A9" s="11" t="inlineStr">
        <is>
          <t>Wohnfläche</t>
        </is>
      </c>
      <c r="B9" s="15" t="inlineStr">
        <is>
          <t>Häufigster Schlüssel. Kosten werden proportional zur Wohnfläche des Mieters im Verhältnis zur Gesamtfläche verteilt. Formel: Anteil = Gesamtkosten × (Mieterfläche / Gesamtfläche).</t>
        </is>
      </c>
    </row>
    <row r="10" ht="30" customHeight="1">
      <c r="A10" s="11" t="inlineStr">
        <is>
          <t>Personen</t>
        </is>
      </c>
      <c r="B10" s="12" t="inlineStr">
        <is>
          <t>Verwendung bei verbrauchsabhängigen Kosten wie Müllabfuhr. Verteilung nach der Anzahl der im Haushalt gemeldeten Personen.</t>
        </is>
      </c>
    </row>
    <row r="11" ht="30" customHeight="1">
      <c r="A11" s="11" t="inlineStr">
        <is>
          <t>Einheiten / Wohnungen</t>
        </is>
      </c>
      <c r="B11" s="15" t="inlineStr">
        <is>
          <t>Gleichmäßige Verteilung auf alle Wohneinheiten unabhängig von Größe oder Personenzahl. Häufig bei Versicherungen oder Schornsteinfeger.</t>
        </is>
      </c>
    </row>
    <row r="12" ht="24" customHeight="1">
      <c r="A12" s="27" t="inlineStr">
        <is>
          <t>4. Rechtliche Grundlagen</t>
        </is>
      </c>
      <c r="B12" s="19" t="n"/>
    </row>
    <row r="13" ht="30" customHeight="1">
      <c r="A13" s="11" t="inlineStr">
        <is>
          <t>§ 556 BGB</t>
        </is>
      </c>
      <c r="B13" s="15" t="inlineStr">
        <is>
          <t>Betriebskostenabrechnung: Pflicht zur jährlichen Abrechnung, Frist 12 Monate, Belegrecht des Mieters.</t>
        </is>
      </c>
    </row>
    <row r="14" ht="30" customHeight="1">
      <c r="A14" s="11" t="inlineStr">
        <is>
          <t>BetrKV</t>
        </is>
      </c>
      <c r="B14" s="12" t="inlineStr">
        <is>
          <t>Betriebskostenverordnung: Abschließende Liste der umlagefähigen Betriebskosten (17 Kostenarten). Stand: aktuelle Fassung.</t>
        </is>
      </c>
    </row>
    <row r="15" ht="30" customHeight="1">
      <c r="A15" s="11" t="inlineStr">
        <is>
          <t>HeizkostenV</t>
        </is>
      </c>
      <c r="B15" s="15" t="inlineStr">
        <is>
          <t>Heizkostenverordnung: Pflicht zur verbrauchsabhängigen Abrechnung der Heiz- und Warmwasserkosten. Mind. 50–70 % verbrauchsabhängig.</t>
        </is>
      </c>
    </row>
    <row r="16" ht="30" customHeight="1">
      <c r="A16" s="11" t="inlineStr">
        <is>
          <t>WEG / Hausgeld</t>
        </is>
      </c>
      <c r="B16" s="12" t="inlineStr">
        <is>
          <t>Bei Eigentumswohnungen: Hausgeld enthält oft nicht umlagefähige Anteile (Rücklage, Verwaltung). Diese müssen herausgerechnet werden.</t>
        </is>
      </c>
    </row>
    <row r="17" ht="24" customHeight="1">
      <c r="A17" s="27" t="inlineStr">
        <is>
          <t>5. Farb-Legende und Eingabehinweise</t>
        </is>
      </c>
      <c r="B17" s="19" t="n"/>
    </row>
    <row r="18" ht="30" customHeight="1">
      <c r="A18" s="11" t="inlineStr">
        <is>
          <t>Gelb (#FFFBEB)</t>
        </is>
      </c>
      <c r="B18" s="28" t="inlineStr">
        <is>
          <t>Eingabefelder – hier können Sie Daten eingeben oder ändern.</t>
        </is>
      </c>
    </row>
    <row r="19" ht="30" customHeight="1">
      <c r="A19" s="11" t="inlineStr">
        <is>
          <t>Grün (Differenz)</t>
        </is>
      </c>
      <c r="B19" s="29" t="inlineStr">
        <is>
          <t>Positive Differenz = Guthaben für den Mieter (Vorauszahlung &gt; anteilige Kosten).</t>
        </is>
      </c>
    </row>
    <row r="20" ht="30" customHeight="1">
      <c r="A20" s="11" t="inlineStr">
        <is>
          <t>Rot (Differenz)</t>
        </is>
      </c>
      <c r="B20" s="30" t="inlineStr">
        <is>
          <t>Negative Differenz = Nachzahlung des Mieters (Vorauszahlung &lt; anteilige Kosten).</t>
        </is>
      </c>
    </row>
    <row r="21" ht="30" customHeight="1">
      <c r="A21" s="11" t="inlineStr">
        <is>
          <t>Blau (#E0F2FE)</t>
        </is>
      </c>
      <c r="B21" s="31" t="inlineStr">
        <is>
          <t>KPI-Kennzahlen und Zusammenfassungsfelder – automatisch berechnet.</t>
        </is>
      </c>
    </row>
    <row r="22" ht="30" customHeight="1">
      <c r="A22" s="11" t="inlineStr">
        <is>
          <t>Formeln</t>
        </is>
      </c>
      <c r="B22" s="12" t="inlineStr">
        <is>
          <t>Alle formatierten Zellen (weiß/türkis) enthalten Formeln. Bitte nicht überschreiben. Nur gelbe Eingabefelder manuell befüllen.</t>
        </is>
      </c>
    </row>
    <row r="23" ht="24" customHeight="1">
      <c r="A23" s="27" t="inlineStr">
        <is>
          <t>6. Blattstruktur dieser Arbeitsmappe</t>
        </is>
      </c>
      <c r="B23" s="19" t="n"/>
    </row>
    <row r="24" ht="30" customHeight="1">
      <c r="A24" s="11" t="inlineStr">
        <is>
          <t>Nebenkosten_Erfassung</t>
        </is>
      </c>
      <c r="B24" s="15" t="inlineStr">
        <is>
          <t>Hauptblatt: Eingabe aller Kostenpositionen je Objekt und Kostenart für den Abrechnungszeitraum.</t>
        </is>
      </c>
    </row>
    <row r="25" ht="30" customHeight="1">
      <c r="A25" s="11" t="inlineStr">
        <is>
          <t>Abrechnungsübersicht</t>
        </is>
      </c>
      <c r="B25" s="12" t="inlineStr">
        <is>
          <t>Zusammenfassung je Objekt: Umlagefähige Kosten, Vorauszahlungen, Saldo, Umlagequote.</t>
        </is>
      </c>
    </row>
    <row r="26" ht="30" customHeight="1">
      <c r="A26" s="11" t="inlineStr">
        <is>
          <t>Auswertung_Chart</t>
        </is>
      </c>
      <c r="B26" s="15" t="inlineStr">
        <is>
          <t>Visuelle Auswertung: Säulendiagramm Kostenarten, Kreisdiagramm Umlagequote.</t>
        </is>
      </c>
    </row>
    <row r="27" ht="30" customHeight="1">
      <c r="A27" s="11" t="inlineStr">
        <is>
          <t>Hinweise_und_Legende</t>
        </is>
      </c>
      <c r="B27" s="12" t="inlineStr">
        <is>
          <t>Dieses Blatt: Erklärungen, Definitionen, rechtliche Hinweise und Bedienungshinweise.</t>
        </is>
      </c>
    </row>
  </sheetData>
  <mergeCells count="7">
    <mergeCell ref="A1:B1"/>
    <mergeCell ref="A2:B2"/>
    <mergeCell ref="A5:B5"/>
    <mergeCell ref="A8:B8"/>
    <mergeCell ref="A12:B12"/>
    <mergeCell ref="A17:B17"/>
    <mergeCell ref="A23:B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2026-06-19T12:15:27Z</dcterms:created>
  <dcterms:modified xmlns:dcterms="http://purl.org/dc/terms/" xmlns:xsi="http://www.w3.org/2001/XMLSchema-instance" xsi:type="dcterms:W3CDTF">2026-06-19T12:15:27Z</dcterms:modified>
</cp:coreProperties>
</file>